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20" yWindow="-120" windowWidth="24240" windowHeight="1779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1" i="12"/>
  <c r="M41" s="1"/>
  <c r="G40"/>
  <c r="G38"/>
  <c r="G30"/>
  <c r="G31"/>
  <c r="M31" s="1"/>
  <c r="G32"/>
  <c r="G33"/>
  <c r="G34"/>
  <c r="G35"/>
  <c r="M35" s="1"/>
  <c r="G36"/>
  <c r="G29"/>
  <c r="G28"/>
  <c r="G26"/>
  <c r="G25"/>
  <c r="G24"/>
  <c r="M24" s="1"/>
  <c r="G13"/>
  <c r="G14"/>
  <c r="M14" s="1"/>
  <c r="G15"/>
  <c r="M15" s="1"/>
  <c r="G16"/>
  <c r="G17"/>
  <c r="G18"/>
  <c r="M18" s="1"/>
  <c r="G19"/>
  <c r="M19" s="1"/>
  <c r="G20"/>
  <c r="G21"/>
  <c r="G22"/>
  <c r="M22" s="1"/>
  <c r="G12"/>
  <c r="G11"/>
  <c r="M11" s="1"/>
  <c r="G9"/>
  <c r="M9" s="1"/>
  <c r="M8" s="1"/>
  <c r="I9"/>
  <c r="I8" s="1"/>
  <c r="K9"/>
  <c r="K8" s="1"/>
  <c r="O9"/>
  <c r="O8" s="1"/>
  <c r="Q9"/>
  <c r="Q8" s="1"/>
  <c r="U9"/>
  <c r="U8" s="1"/>
  <c r="I11"/>
  <c r="I10" s="1"/>
  <c r="K11"/>
  <c r="K10" s="1"/>
  <c r="O11"/>
  <c r="Q11"/>
  <c r="U11"/>
  <c r="I12"/>
  <c r="K12"/>
  <c r="M12"/>
  <c r="M13"/>
  <c r="M16"/>
  <c r="M17"/>
  <c r="M20"/>
  <c r="M21"/>
  <c r="O12"/>
  <c r="O10" s="1"/>
  <c r="Q12"/>
  <c r="Q10" s="1"/>
  <c r="U12"/>
  <c r="I13"/>
  <c r="K13"/>
  <c r="O13"/>
  <c r="Q13"/>
  <c r="U13"/>
  <c r="U10" s="1"/>
  <c r="I14"/>
  <c r="K14"/>
  <c r="O14"/>
  <c r="Q14"/>
  <c r="U14"/>
  <c r="I15"/>
  <c r="K15"/>
  <c r="O15"/>
  <c r="Q15"/>
  <c r="U15"/>
  <c r="I16"/>
  <c r="K16"/>
  <c r="O16"/>
  <c r="Q16"/>
  <c r="U16"/>
  <c r="I17"/>
  <c r="K17"/>
  <c r="O17"/>
  <c r="Q17"/>
  <c r="U17"/>
  <c r="I18"/>
  <c r="K18"/>
  <c r="O18"/>
  <c r="Q18"/>
  <c r="U18"/>
  <c r="I19"/>
  <c r="K19"/>
  <c r="O19"/>
  <c r="Q19"/>
  <c r="U19"/>
  <c r="I20"/>
  <c r="K20"/>
  <c r="O20"/>
  <c r="Q20"/>
  <c r="U20"/>
  <c r="I21"/>
  <c r="K21"/>
  <c r="O21"/>
  <c r="Q21"/>
  <c r="U21"/>
  <c r="I22"/>
  <c r="K22"/>
  <c r="O22"/>
  <c r="Q22"/>
  <c r="U22"/>
  <c r="I24"/>
  <c r="K24"/>
  <c r="M25"/>
  <c r="M26"/>
  <c r="O24"/>
  <c r="Q24"/>
  <c r="Q23" s="1"/>
  <c r="U24"/>
  <c r="I25"/>
  <c r="I23"/>
  <c r="K25"/>
  <c r="O25"/>
  <c r="O23" s="1"/>
  <c r="Q25"/>
  <c r="U25"/>
  <c r="U23" s="1"/>
  <c r="I26"/>
  <c r="K26"/>
  <c r="K23" s="1"/>
  <c r="O26"/>
  <c r="Q26"/>
  <c r="U26"/>
  <c r="I28"/>
  <c r="I27" s="1"/>
  <c r="K28"/>
  <c r="K27" s="1"/>
  <c r="M28"/>
  <c r="O28"/>
  <c r="Q28"/>
  <c r="Q27" s="1"/>
  <c r="U28"/>
  <c r="U27" s="1"/>
  <c r="I29"/>
  <c r="K29"/>
  <c r="M29"/>
  <c r="M30"/>
  <c r="M32"/>
  <c r="M33"/>
  <c r="M34"/>
  <c r="M36"/>
  <c r="O29"/>
  <c r="Q29"/>
  <c r="U29"/>
  <c r="I30"/>
  <c r="K30"/>
  <c r="O30"/>
  <c r="Q30"/>
  <c r="U30"/>
  <c r="I31"/>
  <c r="K31"/>
  <c r="O31"/>
  <c r="O27" s="1"/>
  <c r="Q31"/>
  <c r="U31"/>
  <c r="I32"/>
  <c r="K32"/>
  <c r="O32"/>
  <c r="Q32"/>
  <c r="U32"/>
  <c r="I33"/>
  <c r="K33"/>
  <c r="O33"/>
  <c r="Q33"/>
  <c r="U33"/>
  <c r="I34"/>
  <c r="K34"/>
  <c r="O34"/>
  <c r="Q34"/>
  <c r="U34"/>
  <c r="I35"/>
  <c r="K35"/>
  <c r="O35"/>
  <c r="Q35"/>
  <c r="U35"/>
  <c r="I36"/>
  <c r="K36"/>
  <c r="O36"/>
  <c r="Q36"/>
  <c r="U36"/>
  <c r="K37"/>
  <c r="M38"/>
  <c r="M37" s="1"/>
  <c r="I38"/>
  <c r="I37"/>
  <c r="K38"/>
  <c r="O38"/>
  <c r="O37" s="1"/>
  <c r="Q38"/>
  <c r="Q37" s="1"/>
  <c r="U38"/>
  <c r="U37" s="1"/>
  <c r="I40"/>
  <c r="I39" s="1"/>
  <c r="K40"/>
  <c r="K39" s="1"/>
  <c r="M40"/>
  <c r="O40"/>
  <c r="O39" s="1"/>
  <c r="Q40"/>
  <c r="Q39" s="1"/>
  <c r="U40"/>
  <c r="U39" s="1"/>
  <c r="I41"/>
  <c r="K41"/>
  <c r="O41"/>
  <c r="Q41"/>
  <c r="U41"/>
  <c r="AZ48" i="1"/>
  <c r="AZ47"/>
  <c r="AZ46"/>
  <c r="AZ45"/>
  <c r="AZ44"/>
  <c r="AZ43"/>
  <c r="F40"/>
  <c r="G40"/>
  <c r="H40"/>
  <c r="I40"/>
  <c r="J39"/>
  <c r="J40"/>
  <c r="G38"/>
  <c r="F38"/>
  <c r="H32"/>
  <c r="E24"/>
  <c r="E26"/>
  <c r="M39" i="12" l="1"/>
  <c r="M27"/>
  <c r="M23"/>
  <c r="M1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<sst xmlns="http://schemas.openxmlformats.org/spreadsheetml/2006/main" count="270" uniqueCount="172">
  <si>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</si>
  <si>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</si>
  <si>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</si>
  <si>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</si>
  <si>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</si>
  <si>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</si>
  <si>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</si>
  <si>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</si>
  <si>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</si>
  <si>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</si>
  <si>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</si>
  <si>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</si>
  <si>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</si>
  <si>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</si>
  <si>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</si>
  <si>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</si>
  <si>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</si>
  <si>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</si>
  <si>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</si>
  <si>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</si>
  <si>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</si>
  <si>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</si>
  <si>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</si>
  <si>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</si>
  <si>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</si>
  <si>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</si>
  <si>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</si>
  <si>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</si>
  <si>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</si>
  <si>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</si>
  <si>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</si>
  <si>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</si>
  <si>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</si>
  <si>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</si>
  <si>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</si>
  <si>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</si>
  <si>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</si>
  <si>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</si>
  <si>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</si>
  <si>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</si>
  <si>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</si>
  <si>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</si>
  <si>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TEPLICE</t>
  </si>
  <si>
    <t>Rozpočet:</t>
  </si>
  <si>
    <t>Misto</t>
  </si>
  <si>
    <t>NEMOCNICE TEPLICE - HEMODIALÝZA</t>
  </si>
  <si>
    <t>TOP-KLIMA, spol. s r.o.</t>
  </si>
  <si>
    <t>Skryjova 4</t>
  </si>
  <si>
    <t>Brno</t>
  </si>
  <si>
    <t>61400</t>
  </si>
  <si>
    <t>25587552</t>
  </si>
  <si>
    <t>Rozpočet</t>
  </si>
  <si>
    <t>Celkem za stavbu</t>
  </si>
  <si>
    <t>CZK</t>
  </si>
  <si>
    <t xml:space="preserve">Popis rozpočtu:  - </t>
  </si>
  <si>
    <t>Výměna některých těles za nové, hygienické</t>
  </si>
  <si>
    <t>Rozvody a systém ÚT stávající</t>
  </si>
  <si>
    <t>Dotčené místnosti 2.11, 2.35, 2,38, 2.39</t>
  </si>
  <si>
    <t>Místnost 2.18 demont+zp.montáž těles pro</t>
  </si>
  <si>
    <t>možnost stav. úprav</t>
  </si>
  <si>
    <t>Doplnění 5-ti termost.hlavic na stáv. tělesa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</si>
  <si>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</si>
  <si>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</si>
  <si>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</si>
  <si>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</si>
  <si>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</si>
  <si>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</si>
  <si>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</si>
  <si>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</si>
  <si>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</si>
  <si>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</si>
  <si>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</si>
  <si>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</si>
  <si>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</si>
  <si>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sazby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</si>
  <si>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</si>
  <si>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</si>
  <si>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</si>
  <si>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</si>
  <si>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</si>
  <si>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</si>
  <si>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</si>
  <si>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</si>
  <si>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</si>
  <si>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</si>
  <si>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</si>
  <si>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</si>
  <si>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</si>
  <si>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</si>
  <si>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</si>
  <si>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</si>
  <si>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</si>
  <si>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</si>
  <si>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</si>
  <si>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</si>
  <si>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</si>
  <si>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</si>
  <si>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</si>
  <si>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</si>
  <si>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</si>
  <si>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</si>
  <si>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</si>
  <si>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</si>
  <si>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</si>
  <si>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713-08.001</t>
  </si>
  <si>
    <t>D+M Min.vlna potr.pouzdra tl.15mm, potr.+kolena, do DN25, kašír.AL</t>
  </si>
  <si>
    <t>bm</t>
  </si>
  <si>
    <t>POL1_0</t>
  </si>
  <si>
    <t>733111103R00</t>
  </si>
  <si>
    <t>Potrubí závitové bezešvé běžné nízkotlaké DN 15</t>
  </si>
  <si>
    <t>m</t>
  </si>
  <si>
    <t>733113113R00</t>
  </si>
  <si>
    <t>Příplatek za zhotovení přípojky DN 15</t>
  </si>
  <si>
    <t>kus</t>
  </si>
  <si>
    <t>733163103R00</t>
  </si>
  <si>
    <t>Potrubí z měděných trubek vytápění D 18 x 1,0 mm</t>
  </si>
  <si>
    <t>733164103RT1</t>
  </si>
  <si>
    <t>Montáž potrubí z měděných trubek vytápění D 18 mm, pájením na tvrdo</t>
  </si>
  <si>
    <t>733190106R00</t>
  </si>
  <si>
    <t>Tlaková zkouška potrubí do  DN 32</t>
  </si>
  <si>
    <t>733191111R00</t>
  </si>
  <si>
    <t>Manžety prostupové pro trubky do DN 20</t>
  </si>
  <si>
    <t>733110806R00</t>
  </si>
  <si>
    <t>Demontáž potrubí ocelového závitového do DN 15-32</t>
  </si>
  <si>
    <t>733191923R00</t>
  </si>
  <si>
    <t>Navaření odbočky na potrubí,DN odbočky 15</t>
  </si>
  <si>
    <t>733191913R00</t>
  </si>
  <si>
    <t>Zaslepení potrubí zkováním a zavařením DN 15</t>
  </si>
  <si>
    <t>733-10021</t>
  </si>
  <si>
    <t>D+M přechod tr. ocel/měď</t>
  </si>
  <si>
    <t>ks</t>
  </si>
  <si>
    <t>733890803R00</t>
  </si>
  <si>
    <t>Přemístění vybouraných hmot - potrubí, H 6 - 24 m</t>
  </si>
  <si>
    <t>t</t>
  </si>
  <si>
    <t>998733103R00</t>
  </si>
  <si>
    <t>Přesun hmot pro rozvody potrubí, výšky do 24 m</t>
  </si>
  <si>
    <t>734221672RT3</t>
  </si>
  <si>
    <t>Hlavice ovládání ventilů termostat. kapal, pro VK i stáv. tělesa</t>
  </si>
  <si>
    <t>734263225R00</t>
  </si>
  <si>
    <t>Šroubení regulační dvoutrub.přímé, D15, pro VK, měď</t>
  </si>
  <si>
    <t>998734103R00</t>
  </si>
  <si>
    <t>Přesun hmot pro armatury, výšky do 24 m</t>
  </si>
  <si>
    <t>735159111R00</t>
  </si>
  <si>
    <t>Montáž panelových těles do délky 1600 mm</t>
  </si>
  <si>
    <t>735-01626</t>
  </si>
  <si>
    <t>Panel, hladké hygienické 30-603/1204 VK, vč.OV</t>
  </si>
  <si>
    <t>735-01627</t>
  </si>
  <si>
    <t>Panel, hladké hygienické 30-603/1404 VK, vč.OV</t>
  </si>
  <si>
    <t>735111810R00</t>
  </si>
  <si>
    <t>Demontáž těles otopných litinových článkových, 270čl, 13kstěles</t>
  </si>
  <si>
    <t>m2</t>
  </si>
  <si>
    <t>735291800R00</t>
  </si>
  <si>
    <t>Demontáž konzol otopných těles do odpadu</t>
  </si>
  <si>
    <t>735494811R00</t>
  </si>
  <si>
    <t>Vypuštění vody z otopných těles</t>
  </si>
  <si>
    <t>735000912R00</t>
  </si>
  <si>
    <t>Oprava-vyregulování ventilů s termost.ovládáním</t>
  </si>
  <si>
    <t>735890802R00</t>
  </si>
  <si>
    <t>Přemístění demont. hmot - otop. těles, H 6 - 12 m</t>
  </si>
  <si>
    <t>998735102R00</t>
  </si>
  <si>
    <t>Přesun hmot pro otopná tělesa, výšky do 12 m</t>
  </si>
  <si>
    <t>783424140R00</t>
  </si>
  <si>
    <t>Nátěr syntetický potrubí do DN 50 mm  Z + 2x</t>
  </si>
  <si>
    <t>HZS-PC0004</t>
  </si>
  <si>
    <t>Nepředvídané vícepráce montážní, a demontážní</t>
  </si>
  <si>
    <t>hod</t>
  </si>
  <si>
    <t>HZS-PC0001</t>
  </si>
  <si>
    <t>Topná zkouška dle ČSN plná 72h, vč. zaregulování systému</t>
  </si>
  <si>
    <t/>
  </si>
  <si>
    <t>END</t>
  </si>
  <si>
    <t>Brně</t>
  </si>
  <si>
    <t>Soupis prací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</si>
</sst>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26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63377788628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3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1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9" xfId="0" applyNumberFormat="1" applyFont="1" applyBorder="1" applyAlignment="1">
      <alignment horizontal="right" wrapText="1" shrinkToFit="1"/>
    </xf>
    <xf numFmtId="3" fontId="3" fillId="0" borderId="9" xfId="0" applyNumberFormat="1" applyFont="1" applyBorder="1" applyAlignment="1">
      <alignment horizontal="right" shrinkToFit="1"/>
    </xf>
    <xf numFmtId="3" fontId="0" fillId="0" borderId="9" xfId="0" applyNumberFormat="1" applyBorder="1" applyAlignment="1">
      <alignment shrinkToFit="1"/>
    </xf>
    <xf numFmtId="3" fontId="0" fillId="0" borderId="18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7" fillId="3" borderId="8" xfId="0" applyFont="1" applyFill="1" applyBorder="1"/>
    <xf numFmtId="0" fontId="7" fillId="3" borderId="6" xfId="0" applyFont="1" applyFill="1" applyBorder="1"/>
    <xf numFmtId="0" fontId="17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3" borderId="20" xfId="0" applyNumberFormat="1" applyFont="1" applyFill="1" applyBorder="1" applyAlignment="1">
      <alignment horizontal="center"/>
    </xf>
    <xf numFmtId="4" fontId="7" fillId="3" borderId="20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8" fillId="0" borderId="0" xfId="0" applyFont="1"/>
    <xf numFmtId="0" fontId="18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8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8" fillId="0" borderId="28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8" fillId="0" borderId="19" xfId="0" applyFont="1" applyBorder="1" applyAlignment="1">
      <alignment vertical="top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8" fillId="0" borderId="26" xfId="0" applyNumberFormat="1" applyFont="1" applyBorder="1" applyAlignment="1">
      <alignment vertical="top" shrinkToFit="1"/>
    </xf>
    <xf numFmtId="164" fontId="0" fillId="2" borderId="20" xfId="0" applyNumberFormat="1" applyFill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8" fillId="0" borderId="8" xfId="0" applyFont="1" applyBorder="1" applyAlignment="1">
      <alignment vertical="top"/>
    </xf>
    <xf numFmtId="0" fontId="18" fillId="0" borderId="8" xfId="0" applyNumberFormat="1" applyFont="1" applyBorder="1" applyAlignment="1">
      <alignment vertical="top"/>
    </xf>
    <xf numFmtId="0" fontId="18" fillId="0" borderId="29" xfId="0" applyFont="1" applyBorder="1" applyAlignment="1">
      <alignment vertical="top" shrinkToFit="1"/>
    </xf>
    <xf numFmtId="164" fontId="18" fillId="0" borderId="20" xfId="0" applyNumberFormat="1" applyFont="1" applyBorder="1" applyAlignment="1">
      <alignment vertical="top" shrinkToFit="1"/>
    </xf>
    <xf numFmtId="4" fontId="18" fillId="0" borderId="20" xfId="0" applyNumberFormat="1" applyFont="1" applyBorder="1" applyAlignment="1">
      <alignment vertical="top" shrinkToFit="1"/>
    </xf>
    <xf numFmtId="0" fontId="18" fillId="0" borderId="20" xfId="0" applyFont="1" applyBorder="1" applyAlignment="1">
      <alignment vertical="top" shrinkToFit="1"/>
    </xf>
    <xf numFmtId="0" fontId="18" fillId="0" borderId="8" xfId="0" applyFont="1" applyBorder="1" applyAlignment="1">
      <alignment vertical="top" shrinkToFit="1"/>
    </xf>
    <xf numFmtId="0" fontId="18" fillId="0" borderId="26" xfId="0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8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4" borderId="0" xfId="0" applyFont="1" applyFill="1" applyAlignment="1">
      <alignment horizontal="left" wrapText="1"/>
    </xf>
    <xf numFmtId="4" fontId="7" fillId="3" borderId="20" xfId="0" applyNumberFormat="1" applyFont="1" applyFill="1" applyBorder="1" applyAlignment="1"/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17" fillId="2" borderId="22" xfId="0" applyFont="1" applyFill="1" applyBorder="1" applyAlignment="1">
      <alignment horizontal="center" vertical="center" wrapText="1"/>
    </xf>
    <xf numFmtId="4" fontId="7" fillId="0" borderId="22" xfId="0" applyNumberFormat="1" applyFont="1" applyBorder="1" applyAlignment="1">
      <alignment vertical="center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3" fontId="0" fillId="3" borderId="12" xfId="0" applyNumberFormat="1" applyFill="1" applyBorder="1"/>
    <xf numFmtId="3" fontId="0" fillId="3" borderId="9" xfId="0" applyNumberFormat="1" applyFill="1" applyBorder="1"/>
    <xf numFmtId="0" fontId="0" fillId="0" borderId="0" xfId="0" applyNumberFormat="1" applyAlignment="1">
      <alignment wrapText="1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49" fontId="6" fillId="2" borderId="15" xfId="0" applyNumberFormat="1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5" xfId="0" applyNumberFormat="1" applyFont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 indent="1"/>
    </xf>
    <xf numFmtId="2" fontId="12" fillId="2" borderId="24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4" fontId="18" fillId="5" borderId="26" xfId="0" applyNumberFormat="1" applyFont="1" applyFill="1" applyBorder="1" applyAlignment="1" applyProtection="1">
      <alignment vertical="top" shrinkToFit="1"/>
      <protection locked="0"/>
    </xf>
    <xf numFmtId="4" fontId="18" fillId="5" borderId="20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89" t="s">
        <v>39</v>
      </c>
      <c r="B2" s="189"/>
      <c r="C2" s="189"/>
      <c r="D2" s="189"/>
      <c r="E2" s="189"/>
      <c r="F2" s="189"/>
      <c r="G2" s="189"/>
    </row>
  </sheetData>
  <mergeCells count="1">
    <mergeCell ref="A2:G2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63"/>
  <sheetViews>
    <sheetView showGridLines="0" view="pageBreakPreview" topLeftCell="B11" zoomScale="75" zoomScaleSheetLayoutView="75" workbookViewId="0">
      <selection activeCell="H54" sqref="H5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3" t="s">
        <v>36</v>
      </c>
      <c r="B1" s="228" t="s">
        <v>171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>
      <c r="A2" s="4"/>
      <c r="B2" s="81" t="s">
        <v>40</v>
      </c>
      <c r="C2" s="82"/>
      <c r="D2" s="218" t="s">
        <v>45</v>
      </c>
      <c r="E2" s="219"/>
      <c r="F2" s="219"/>
      <c r="G2" s="219"/>
      <c r="H2" s="219"/>
      <c r="I2" s="219"/>
      <c r="J2" s="220"/>
      <c r="O2" s="2"/>
    </row>
    <row r="3" spans="1:15" ht="23.25" customHeight="1">
      <c r="A3" s="4"/>
      <c r="B3" s="83" t="s">
        <v>44</v>
      </c>
      <c r="C3" s="84"/>
      <c r="D3" s="223" t="s">
        <v>42</v>
      </c>
      <c r="E3" s="224"/>
      <c r="F3" s="224"/>
      <c r="G3" s="224"/>
      <c r="H3" s="224"/>
      <c r="I3" s="224"/>
      <c r="J3" s="225"/>
    </row>
    <row r="4" spans="1:15" ht="23.25" hidden="1" customHeight="1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2" t="s">
        <v>46</v>
      </c>
      <c r="E11" s="222"/>
      <c r="F11" s="222"/>
      <c r="G11" s="222"/>
      <c r="H11" s="28" t="s">
        <v>33</v>
      </c>
      <c r="I11" s="91" t="s">
        <v>50</v>
      </c>
      <c r="J11" s="11"/>
    </row>
    <row r="12" spans="1:15" ht="15.75" customHeight="1">
      <c r="A12" s="4"/>
      <c r="B12" s="41"/>
      <c r="C12" s="26"/>
      <c r="D12" s="226" t="s">
        <v>47</v>
      </c>
      <c r="E12" s="226"/>
      <c r="F12" s="226"/>
      <c r="G12" s="226"/>
      <c r="H12" s="28" t="s">
        <v>34</v>
      </c>
      <c r="I12" s="91"/>
      <c r="J12" s="11"/>
    </row>
    <row r="13" spans="1:15" ht="15.75" customHeight="1">
      <c r="A13" s="4"/>
      <c r="B13" s="42"/>
      <c r="C13" s="92" t="s">
        <v>49</v>
      </c>
      <c r="D13" s="227" t="s">
        <v>48</v>
      </c>
      <c r="E13" s="227"/>
      <c r="F13" s="227"/>
      <c r="G13" s="227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1"/>
      <c r="F15" s="221"/>
      <c r="G15" s="212"/>
      <c r="H15" s="212"/>
      <c r="I15" s="212"/>
      <c r="J15" s="213"/>
    </row>
    <row r="16" spans="1:15" ht="23.25" customHeight="1">
      <c r="A16" s="143" t="s">
        <v>23</v>
      </c>
      <c r="B16" s="144" t="s">
        <v>23</v>
      </c>
      <c r="C16" s="58"/>
      <c r="D16" s="59"/>
      <c r="E16" s="201"/>
      <c r="F16" s="203"/>
      <c r="G16" s="201"/>
      <c r="H16" s="203"/>
      <c r="I16" s="201"/>
      <c r="J16" s="202"/>
    </row>
    <row r="17" spans="1:10" ht="23.25" customHeight="1">
      <c r="A17" s="143" t="s">
        <v>24</v>
      </c>
      <c r="B17" s="144" t="s">
        <v>24</v>
      </c>
      <c r="C17" s="58"/>
      <c r="D17" s="59"/>
      <c r="E17" s="201"/>
      <c r="F17" s="203"/>
      <c r="G17" s="201"/>
      <c r="H17" s="203"/>
      <c r="I17" s="201"/>
      <c r="J17" s="202"/>
    </row>
    <row r="18" spans="1:10" ht="23.25" customHeight="1">
      <c r="A18" s="143" t="s">
        <v>25</v>
      </c>
      <c r="B18" s="144" t="s">
        <v>25</v>
      </c>
      <c r="C18" s="58"/>
      <c r="D18" s="59"/>
      <c r="E18" s="201"/>
      <c r="F18" s="203"/>
      <c r="G18" s="201"/>
      <c r="H18" s="203"/>
      <c r="I18" s="201"/>
      <c r="J18" s="202"/>
    </row>
    <row r="19" spans="1:10" ht="23.25" customHeight="1">
      <c r="A19" s="143" t="s">
        <v>76</v>
      </c>
      <c r="B19" s="144" t="s">
        <v>26</v>
      </c>
      <c r="C19" s="58"/>
      <c r="D19" s="59"/>
      <c r="E19" s="201"/>
      <c r="F19" s="203"/>
      <c r="G19" s="201"/>
      <c r="H19" s="203"/>
      <c r="I19" s="201"/>
      <c r="J19" s="202"/>
    </row>
    <row r="20" spans="1:10" ht="23.25" customHeight="1">
      <c r="A20" s="143" t="s">
        <v>75</v>
      </c>
      <c r="B20" s="144" t="s">
        <v>27</v>
      </c>
      <c r="C20" s="58"/>
      <c r="D20" s="59"/>
      <c r="E20" s="201"/>
      <c r="F20" s="203"/>
      <c r="G20" s="201"/>
      <c r="H20" s="203"/>
      <c r="I20" s="201"/>
      <c r="J20" s="202"/>
    </row>
    <row r="21" spans="1:10" ht="23.25" customHeight="1">
      <c r="A21" s="4"/>
      <c r="B21" s="74" t="s">
        <v>28</v>
      </c>
      <c r="C21" s="75"/>
      <c r="D21" s="76"/>
      <c r="E21" s="214"/>
      <c r="F21" s="235"/>
      <c r="G21" s="214"/>
      <c r="H21" s="235"/>
      <c r="I21" s="214"/>
      <c r="J21" s="215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07"/>
      <c r="H23" s="208"/>
      <c r="I23" s="208"/>
      <c r="J23" s="62"/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5"/>
      <c r="H24" s="206"/>
      <c r="I24" s="206"/>
      <c r="J24" s="62"/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207"/>
      <c r="H25" s="208"/>
      <c r="I25" s="208"/>
      <c r="J25" s="62"/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/>
      <c r="H26" s="232"/>
      <c r="I26" s="232"/>
      <c r="J26" s="56"/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33"/>
      <c r="H27" s="233"/>
      <c r="I27" s="233"/>
      <c r="J27" s="63"/>
    </row>
    <row r="28" spans="1:10" ht="27.75" customHeight="1" thickBot="1">
      <c r="A28" s="4"/>
      <c r="B28" s="114" t="s">
        <v>22</v>
      </c>
      <c r="C28" s="115"/>
      <c r="D28" s="115"/>
      <c r="E28" s="116"/>
      <c r="F28" s="117"/>
      <c r="G28" s="234"/>
      <c r="H28" s="236"/>
      <c r="I28" s="236"/>
      <c r="J28" s="118"/>
    </row>
    <row r="29" spans="1:10" ht="27.75" hidden="1" customHeight="1" thickBot="1">
      <c r="A29" s="4"/>
      <c r="B29" s="114" t="s">
        <v>35</v>
      </c>
      <c r="C29" s="119"/>
      <c r="D29" s="119"/>
      <c r="E29" s="119"/>
      <c r="F29" s="119"/>
      <c r="G29" s="234">
        <v>458108</v>
      </c>
      <c r="H29" s="234"/>
      <c r="I29" s="234"/>
      <c r="J29" s="120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 t="s">
        <v>170</v>
      </c>
      <c r="E32" s="39"/>
      <c r="F32" s="19" t="s">
        <v>9</v>
      </c>
      <c r="G32" s="39"/>
      <c r="H32" s="40">
        <f ca="1">TODAY()</f>
        <v>43528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04" t="s">
        <v>2</v>
      </c>
      <c r="E35" s="204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52" ht="25.5" hidden="1" customHeight="1">
      <c r="A39" s="95">
        <v>0</v>
      </c>
      <c r="B39" s="101" t="s">
        <v>51</v>
      </c>
      <c r="C39" s="216" t="s">
        <v>45</v>
      </c>
      <c r="D39" s="217"/>
      <c r="E39" s="217"/>
      <c r="F39" s="107">
        <v>0</v>
      </c>
      <c r="G39" s="108">
        <v>378602.11</v>
      </c>
      <c r="H39" s="109"/>
      <c r="I39" s="110">
        <v>378602.11</v>
      </c>
      <c r="J39" s="102" t="str">
        <f>IF(CenaCelkemVypocet=0,"",I39/CenaCelkemVypocet*100)</f>
        <v/>
      </c>
    </row>
    <row r="40" spans="1:52" ht="25.5" hidden="1" customHeight="1">
      <c r="A40" s="95"/>
      <c r="B40" s="209" t="s">
        <v>52</v>
      </c>
      <c r="C40" s="210"/>
      <c r="D40" s="210"/>
      <c r="E40" s="210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2" spans="1:52">
      <c r="B42" t="s">
        <v>54</v>
      </c>
    </row>
    <row r="43" spans="1:52">
      <c r="B43" s="211" t="s">
        <v>55</v>
      </c>
      <c r="C43" s="211"/>
      <c r="D43" s="211"/>
      <c r="E43" s="211"/>
      <c r="F43" s="211"/>
      <c r="G43" s="211"/>
      <c r="H43" s="211"/>
      <c r="I43" s="211"/>
      <c r="J43" s="211"/>
      <c r="AZ43" s="121" t="str">
        <f t="shared" ref="AZ43:AZ48" si="0">B43</f>
        <v>Výměna některých těles za nové, hygienické</v>
      </c>
    </row>
    <row r="44" spans="1:52">
      <c r="B44" s="211" t="s">
        <v>56</v>
      </c>
      <c r="C44" s="211"/>
      <c r="D44" s="211"/>
      <c r="E44" s="211"/>
      <c r="F44" s="211"/>
      <c r="G44" s="211"/>
      <c r="H44" s="211"/>
      <c r="I44" s="211"/>
      <c r="J44" s="211"/>
      <c r="AZ44" s="121" t="str">
        <f t="shared" si="0"/>
        <v>Rozvody a systém ÚT stávající</v>
      </c>
    </row>
    <row r="45" spans="1:52">
      <c r="B45" s="211" t="s">
        <v>57</v>
      </c>
      <c r="C45" s="211"/>
      <c r="D45" s="211"/>
      <c r="E45" s="211"/>
      <c r="F45" s="211"/>
      <c r="G45" s="211"/>
      <c r="H45" s="211"/>
      <c r="I45" s="211"/>
      <c r="J45" s="211"/>
      <c r="AZ45" s="121" t="str">
        <f t="shared" si="0"/>
        <v>Dotčené místnosti 2.11, 2.35, 2,38, 2.39</v>
      </c>
    </row>
    <row r="46" spans="1:52">
      <c r="B46" s="211" t="s">
        <v>58</v>
      </c>
      <c r="C46" s="211"/>
      <c r="D46" s="211"/>
      <c r="E46" s="211"/>
      <c r="F46" s="211"/>
      <c r="G46" s="211"/>
      <c r="H46" s="211"/>
      <c r="I46" s="211"/>
      <c r="J46" s="211"/>
      <c r="AZ46" s="121" t="str">
        <f t="shared" si="0"/>
        <v>Místnost 2.18 demont+zp.montáž těles pro</v>
      </c>
    </row>
    <row r="47" spans="1:52">
      <c r="B47" s="211" t="s">
        <v>59</v>
      </c>
      <c r="C47" s="211"/>
      <c r="D47" s="211"/>
      <c r="E47" s="211"/>
      <c r="F47" s="211"/>
      <c r="G47" s="211"/>
      <c r="H47" s="211"/>
      <c r="I47" s="211"/>
      <c r="J47" s="211"/>
      <c r="AZ47" s="121" t="str">
        <f t="shared" si="0"/>
        <v>možnost stav. úprav</v>
      </c>
    </row>
    <row r="48" spans="1:52">
      <c r="B48" s="211" t="s">
        <v>60</v>
      </c>
      <c r="C48" s="211"/>
      <c r="D48" s="211"/>
      <c r="E48" s="211"/>
      <c r="F48" s="211"/>
      <c r="G48" s="211"/>
      <c r="H48" s="211"/>
      <c r="I48" s="211"/>
      <c r="J48" s="211"/>
      <c r="AZ48" s="121" t="str">
        <f t="shared" si="0"/>
        <v>Doplnění 5-ti termost.hlavic na stáv. tělesa</v>
      </c>
    </row>
    <row r="51" spans="1:10" ht="15.75">
      <c r="B51" s="122" t="s">
        <v>61</v>
      </c>
    </row>
    <row r="53" spans="1:10" ht="25.5" customHeight="1">
      <c r="A53" s="123"/>
      <c r="B53" s="127" t="s">
        <v>16</v>
      </c>
      <c r="C53" s="127" t="s">
        <v>5</v>
      </c>
      <c r="D53" s="128"/>
      <c r="E53" s="128"/>
      <c r="F53" s="131" t="s">
        <v>62</v>
      </c>
      <c r="G53" s="131"/>
      <c r="H53" s="131"/>
      <c r="I53" s="194"/>
      <c r="J53" s="194"/>
    </row>
    <row r="54" spans="1:10" ht="25.5" customHeight="1">
      <c r="A54" s="124"/>
      <c r="B54" s="132" t="s">
        <v>63</v>
      </c>
      <c r="C54" s="196" t="s">
        <v>64</v>
      </c>
      <c r="D54" s="197"/>
      <c r="E54" s="197"/>
      <c r="F54" s="134" t="s">
        <v>24</v>
      </c>
      <c r="G54" s="135"/>
      <c r="H54" s="135"/>
      <c r="I54" s="195"/>
      <c r="J54" s="195"/>
    </row>
    <row r="55" spans="1:10" ht="25.5" customHeight="1">
      <c r="A55" s="124"/>
      <c r="B55" s="126" t="s">
        <v>65</v>
      </c>
      <c r="C55" s="192" t="s">
        <v>66</v>
      </c>
      <c r="D55" s="193"/>
      <c r="E55" s="193"/>
      <c r="F55" s="136" t="s">
        <v>24</v>
      </c>
      <c r="G55" s="137"/>
      <c r="H55" s="137"/>
      <c r="I55" s="191"/>
      <c r="J55" s="191"/>
    </row>
    <row r="56" spans="1:10" ht="25.5" customHeight="1">
      <c r="A56" s="124"/>
      <c r="B56" s="126" t="s">
        <v>67</v>
      </c>
      <c r="C56" s="192" t="s">
        <v>68</v>
      </c>
      <c r="D56" s="193"/>
      <c r="E56" s="193"/>
      <c r="F56" s="136" t="s">
        <v>24</v>
      </c>
      <c r="G56" s="137"/>
      <c r="H56" s="137"/>
      <c r="I56" s="191"/>
      <c r="J56" s="191"/>
    </row>
    <row r="57" spans="1:10" ht="25.5" customHeight="1">
      <c r="A57" s="124"/>
      <c r="B57" s="126" t="s">
        <v>69</v>
      </c>
      <c r="C57" s="192" t="s">
        <v>70</v>
      </c>
      <c r="D57" s="193"/>
      <c r="E57" s="193"/>
      <c r="F57" s="136" t="s">
        <v>24</v>
      </c>
      <c r="G57" s="137"/>
      <c r="H57" s="137"/>
      <c r="I57" s="191"/>
      <c r="J57" s="191"/>
    </row>
    <row r="58" spans="1:10" ht="25.5" customHeight="1">
      <c r="A58" s="124"/>
      <c r="B58" s="126" t="s">
        <v>71</v>
      </c>
      <c r="C58" s="192" t="s">
        <v>72</v>
      </c>
      <c r="D58" s="193"/>
      <c r="E58" s="193"/>
      <c r="F58" s="136" t="s">
        <v>24</v>
      </c>
      <c r="G58" s="137"/>
      <c r="H58" s="137"/>
      <c r="I58" s="191"/>
      <c r="J58" s="191"/>
    </row>
    <row r="59" spans="1:10" ht="25.5" customHeight="1">
      <c r="A59" s="124"/>
      <c r="B59" s="133" t="s">
        <v>73</v>
      </c>
      <c r="C59" s="199" t="s">
        <v>74</v>
      </c>
      <c r="D59" s="200"/>
      <c r="E59" s="200"/>
      <c r="F59" s="138" t="s">
        <v>75</v>
      </c>
      <c r="G59" s="139"/>
      <c r="H59" s="139"/>
      <c r="I59" s="198"/>
      <c r="J59" s="198"/>
    </row>
    <row r="60" spans="1:10" ht="25.5" customHeight="1">
      <c r="A60" s="125"/>
      <c r="B60" s="129" t="s">
        <v>1</v>
      </c>
      <c r="C60" s="129"/>
      <c r="D60" s="130"/>
      <c r="E60" s="130"/>
      <c r="F60" s="140"/>
      <c r="G60" s="141"/>
      <c r="H60" s="141"/>
      <c r="I60" s="190"/>
      <c r="J60" s="190"/>
    </row>
    <row r="61" spans="1:10">
      <c r="F61" s="142"/>
      <c r="G61" s="94"/>
      <c r="H61" s="142"/>
      <c r="I61" s="94"/>
      <c r="J61" s="94"/>
    </row>
    <row r="62" spans="1:10">
      <c r="F62" s="142"/>
      <c r="G62" s="94"/>
      <c r="H62" s="142"/>
      <c r="I62" s="94"/>
      <c r="J62" s="94"/>
    </row>
    <row r="63" spans="1:10">
      <c r="F63" s="142"/>
      <c r="G63" s="94"/>
      <c r="H63" s="142"/>
      <c r="I63" s="94"/>
      <c r="J6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C39:E39"/>
    <mergeCell ref="D2:J2"/>
    <mergeCell ref="E17:F17"/>
    <mergeCell ref="G16:H16"/>
    <mergeCell ref="G17:H17"/>
    <mergeCell ref="E15:F15"/>
    <mergeCell ref="D11:G11"/>
    <mergeCell ref="D3:J3"/>
    <mergeCell ref="D12:G12"/>
    <mergeCell ref="D13:G13"/>
    <mergeCell ref="G15:H15"/>
    <mergeCell ref="I15:J15"/>
    <mergeCell ref="E16:F16"/>
    <mergeCell ref="E20:F20"/>
    <mergeCell ref="I20:J20"/>
    <mergeCell ref="I21:J21"/>
    <mergeCell ref="G19:H19"/>
    <mergeCell ref="G20:H20"/>
    <mergeCell ref="B40:E40"/>
    <mergeCell ref="B43:J43"/>
    <mergeCell ref="B44:J44"/>
    <mergeCell ref="B47:J47"/>
    <mergeCell ref="B48:J48"/>
    <mergeCell ref="B45:J45"/>
    <mergeCell ref="B46:J46"/>
    <mergeCell ref="I17:J17"/>
    <mergeCell ref="I18:J18"/>
    <mergeCell ref="E18:F18"/>
    <mergeCell ref="D35:E35"/>
    <mergeCell ref="G24:I24"/>
    <mergeCell ref="G23:I23"/>
    <mergeCell ref="E19:F19"/>
    <mergeCell ref="G18:H18"/>
    <mergeCell ref="I53:J53"/>
    <mergeCell ref="I54:J54"/>
    <mergeCell ref="C54:E54"/>
    <mergeCell ref="I59:J59"/>
    <mergeCell ref="C59:E59"/>
    <mergeCell ref="I55:J55"/>
    <mergeCell ref="C55:E55"/>
    <mergeCell ref="I60:J60"/>
    <mergeCell ref="I56:J56"/>
    <mergeCell ref="C56:E56"/>
    <mergeCell ref="I57:J57"/>
    <mergeCell ref="C57:E57"/>
    <mergeCell ref="I58:J58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>
      <c r="A2" s="79" t="s">
        <v>41</v>
      </c>
      <c r="B2" s="78"/>
      <c r="C2" s="239"/>
      <c r="D2" s="239"/>
      <c r="E2" s="239"/>
      <c r="F2" s="239"/>
      <c r="G2" s="240"/>
    </row>
    <row r="3" spans="1:7" ht="24.95" hidden="1" customHeight="1">
      <c r="A3" s="79" t="s">
        <v>7</v>
      </c>
      <c r="B3" s="78"/>
      <c r="C3" s="239"/>
      <c r="D3" s="239"/>
      <c r="E3" s="239"/>
      <c r="F3" s="239"/>
      <c r="G3" s="240"/>
    </row>
    <row r="4" spans="1:7" ht="24.95" hidden="1" customHeight="1">
      <c r="A4" s="79" t="s">
        <v>8</v>
      </c>
      <c r="B4" s="78"/>
      <c r="C4" s="239"/>
      <c r="D4" s="239"/>
      <c r="E4" s="239"/>
      <c r="F4" s="239"/>
      <c r="G4" s="240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8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3"/>
  <sheetViews>
    <sheetView tabSelected="1" workbookViewId="0">
      <selection activeCell="F41" sqref="F41"/>
    </sheetView>
  </sheetViews>
  <sheetFormatPr defaultRowHeight="12.75" outlineLevelRow="1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41" t="s">
        <v>171</v>
      </c>
      <c r="B1" s="241"/>
      <c r="C1" s="241"/>
      <c r="D1" s="241"/>
      <c r="E1" s="241"/>
      <c r="F1" s="241"/>
      <c r="G1" s="241"/>
      <c r="AE1" t="s">
        <v>78</v>
      </c>
    </row>
    <row r="2" spans="1:60" ht="24.95" customHeight="1">
      <c r="A2" s="145" t="s">
        <v>77</v>
      </c>
      <c r="B2" s="78"/>
      <c r="C2" s="242" t="s">
        <v>45</v>
      </c>
      <c r="D2" s="243"/>
      <c r="E2" s="243"/>
      <c r="F2" s="243"/>
      <c r="G2" s="244"/>
      <c r="AE2" t="s">
        <v>79</v>
      </c>
    </row>
    <row r="3" spans="1:60" ht="24.95" customHeight="1">
      <c r="A3" s="145" t="s">
        <v>7</v>
      </c>
      <c r="B3" s="78"/>
      <c r="C3" s="242" t="s">
        <v>42</v>
      </c>
      <c r="D3" s="243"/>
      <c r="E3" s="243"/>
      <c r="F3" s="243"/>
      <c r="G3" s="244"/>
      <c r="AE3" t="s">
        <v>80</v>
      </c>
    </row>
    <row r="4" spans="1:60" ht="24.95" hidden="1" customHeight="1">
      <c r="A4" s="145" t="s">
        <v>8</v>
      </c>
      <c r="B4" s="78"/>
      <c r="C4" s="242"/>
      <c r="D4" s="243"/>
      <c r="E4" s="243"/>
      <c r="F4" s="243"/>
      <c r="G4" s="244"/>
      <c r="AE4" t="s">
        <v>81</v>
      </c>
    </row>
    <row r="5" spans="1:60" hidden="1">
      <c r="A5" s="146" t="s">
        <v>82</v>
      </c>
      <c r="B5" s="147"/>
      <c r="C5" s="148"/>
      <c r="D5" s="149"/>
      <c r="E5" s="149"/>
      <c r="F5" s="149"/>
      <c r="G5" s="150"/>
      <c r="AE5" t="s">
        <v>83</v>
      </c>
    </row>
    <row r="7" spans="1:60" ht="38.25">
      <c r="A7" s="155" t="s">
        <v>84</v>
      </c>
      <c r="B7" s="156" t="s">
        <v>85</v>
      </c>
      <c r="C7" s="156" t="s">
        <v>86</v>
      </c>
      <c r="D7" s="155" t="s">
        <v>87</v>
      </c>
      <c r="E7" s="155" t="s">
        <v>88</v>
      </c>
      <c r="F7" s="151" t="s">
        <v>89</v>
      </c>
      <c r="G7" s="155" t="s">
        <v>28</v>
      </c>
      <c r="H7" s="158" t="s">
        <v>29</v>
      </c>
      <c r="I7" s="158" t="s">
        <v>90</v>
      </c>
      <c r="J7" s="158" t="s">
        <v>30</v>
      </c>
      <c r="K7" s="158" t="s">
        <v>91</v>
      </c>
      <c r="L7" s="158" t="s">
        <v>92</v>
      </c>
      <c r="M7" s="158" t="s">
        <v>93</v>
      </c>
      <c r="N7" s="158" t="s">
        <v>94</v>
      </c>
      <c r="O7" s="158" t="s">
        <v>95</v>
      </c>
      <c r="P7" s="158" t="s">
        <v>96</v>
      </c>
      <c r="Q7" s="158" t="s">
        <v>97</v>
      </c>
      <c r="R7" s="158" t="s">
        <v>98</v>
      </c>
      <c r="S7" s="158" t="s">
        <v>99</v>
      </c>
      <c r="T7" s="158" t="s">
        <v>100</v>
      </c>
      <c r="U7" s="158" t="s">
        <v>101</v>
      </c>
    </row>
    <row r="8" spans="1:60">
      <c r="A8" s="171" t="s">
        <v>102</v>
      </c>
      <c r="B8" s="172" t="s">
        <v>63</v>
      </c>
      <c r="C8" s="173" t="s">
        <v>64</v>
      </c>
      <c r="D8" s="174"/>
      <c r="E8" s="175"/>
      <c r="F8" s="176"/>
      <c r="G8" s="176"/>
      <c r="H8" s="176"/>
      <c r="I8" s="176">
        <f>SUM(I9:I9)</f>
        <v>0</v>
      </c>
      <c r="J8" s="176"/>
      <c r="K8" s="176">
        <f>SUM(K9:K9)</f>
        <v>7350</v>
      </c>
      <c r="L8" s="176"/>
      <c r="M8" s="176">
        <f>SUM(M9:M9)</f>
        <v>0</v>
      </c>
      <c r="N8" s="157"/>
      <c r="O8" s="157">
        <f>SUM(O9:O9)</f>
        <v>3.5000000000000003E-2</v>
      </c>
      <c r="P8" s="157"/>
      <c r="Q8" s="157">
        <f>SUM(Q9:Q9)</f>
        <v>0</v>
      </c>
      <c r="R8" s="157"/>
      <c r="S8" s="157"/>
      <c r="T8" s="171"/>
      <c r="U8" s="157">
        <f>SUM(U9:U9)</f>
        <v>0</v>
      </c>
      <c r="AE8" t="s">
        <v>103</v>
      </c>
    </row>
    <row r="9" spans="1:60" ht="22.5" outlineLevel="1">
      <c r="A9" s="153">
        <v>1</v>
      </c>
      <c r="B9" s="159" t="s">
        <v>104</v>
      </c>
      <c r="C9" s="184" t="s">
        <v>105</v>
      </c>
      <c r="D9" s="161" t="s">
        <v>106</v>
      </c>
      <c r="E9" s="167">
        <v>70</v>
      </c>
      <c r="F9" s="245"/>
      <c r="G9" s="169">
        <f>E9*F9</f>
        <v>0</v>
      </c>
      <c r="H9" s="169">
        <v>0</v>
      </c>
      <c r="I9" s="169">
        <f>ROUND(E9*H9,2)</f>
        <v>0</v>
      </c>
      <c r="J9" s="169">
        <v>105</v>
      </c>
      <c r="K9" s="169">
        <f>ROUND(E9*J9,2)</f>
        <v>7350</v>
      </c>
      <c r="L9" s="169">
        <v>21</v>
      </c>
      <c r="M9" s="169">
        <f>G9*(1+L9/100)</f>
        <v>0</v>
      </c>
      <c r="N9" s="162">
        <v>5.0000000000000001E-4</v>
      </c>
      <c r="O9" s="162">
        <f>ROUND(E9*N9,5)</f>
        <v>3.5000000000000003E-2</v>
      </c>
      <c r="P9" s="162">
        <v>0</v>
      </c>
      <c r="Q9" s="162">
        <f>ROUND(E9*P9,5)</f>
        <v>0</v>
      </c>
      <c r="R9" s="162"/>
      <c r="S9" s="162"/>
      <c r="T9" s="163">
        <v>0</v>
      </c>
      <c r="U9" s="162">
        <f>ROUND(E9*T9,2)</f>
        <v>0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107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>
      <c r="A10" s="154" t="s">
        <v>102</v>
      </c>
      <c r="B10" s="160" t="s">
        <v>65</v>
      </c>
      <c r="C10" s="185" t="s">
        <v>66</v>
      </c>
      <c r="D10" s="164"/>
      <c r="E10" s="168"/>
      <c r="F10" s="170"/>
      <c r="G10" s="170"/>
      <c r="H10" s="170"/>
      <c r="I10" s="170">
        <f>SUM(I11:I22)</f>
        <v>19217.920000000002</v>
      </c>
      <c r="J10" s="170"/>
      <c r="K10" s="170">
        <f>SUM(K11:K22)</f>
        <v>36639.040000000001</v>
      </c>
      <c r="L10" s="170"/>
      <c r="M10" s="170">
        <f>SUM(M11:M22)</f>
        <v>0</v>
      </c>
      <c r="N10" s="165"/>
      <c r="O10" s="165">
        <f>SUM(O11:O22)</f>
        <v>0.4453399999999999</v>
      </c>
      <c r="P10" s="165"/>
      <c r="Q10" s="165">
        <f>SUM(Q11:Q22)</f>
        <v>0.128</v>
      </c>
      <c r="R10" s="165"/>
      <c r="S10" s="165"/>
      <c r="T10" s="166"/>
      <c r="U10" s="165">
        <f>SUM(U11:U22)</f>
        <v>69.03</v>
      </c>
      <c r="AE10" t="s">
        <v>103</v>
      </c>
    </row>
    <row r="11" spans="1:60" outlineLevel="1">
      <c r="A11" s="153">
        <v>2</v>
      </c>
      <c r="B11" s="159" t="s">
        <v>108</v>
      </c>
      <c r="C11" s="184" t="s">
        <v>109</v>
      </c>
      <c r="D11" s="161" t="s">
        <v>110</v>
      </c>
      <c r="E11" s="167">
        <v>20</v>
      </c>
      <c r="F11" s="245"/>
      <c r="G11" s="169">
        <f>E11*F11</f>
        <v>0</v>
      </c>
      <c r="H11" s="169">
        <v>120.38</v>
      </c>
      <c r="I11" s="169">
        <f t="shared" ref="I11:I22" si="0">ROUND(E11*H11,2)</f>
        <v>2407.6</v>
      </c>
      <c r="J11" s="169">
        <v>176.12</v>
      </c>
      <c r="K11" s="169">
        <f t="shared" ref="K11:K22" si="1">ROUND(E11*J11,2)</f>
        <v>3522.4</v>
      </c>
      <c r="L11" s="169">
        <v>21</v>
      </c>
      <c r="M11" s="169">
        <f t="shared" ref="M11:M22" si="2">G11*(1+L11/100)</f>
        <v>0</v>
      </c>
      <c r="N11" s="162">
        <v>6.8599999999999998E-3</v>
      </c>
      <c r="O11" s="162">
        <f t="shared" ref="O11:O22" si="3">ROUND(E11*N11,5)</f>
        <v>0.13719999999999999</v>
      </c>
      <c r="P11" s="162">
        <v>0</v>
      </c>
      <c r="Q11" s="162">
        <f t="shared" ref="Q11:Q22" si="4">ROUND(E11*P11,5)</f>
        <v>0</v>
      </c>
      <c r="R11" s="162"/>
      <c r="S11" s="162"/>
      <c r="T11" s="163">
        <v>0.39200000000000002</v>
      </c>
      <c r="U11" s="162">
        <f t="shared" ref="U11:U22" si="5">ROUND(E11*T11,2)</f>
        <v>7.84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107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53">
        <v>3</v>
      </c>
      <c r="B12" s="159" t="s">
        <v>111</v>
      </c>
      <c r="C12" s="184" t="s">
        <v>112</v>
      </c>
      <c r="D12" s="161" t="s">
        <v>113</v>
      </c>
      <c r="E12" s="167">
        <v>34</v>
      </c>
      <c r="F12" s="245"/>
      <c r="G12" s="169">
        <f>E12*F12</f>
        <v>0</v>
      </c>
      <c r="H12" s="169">
        <v>0</v>
      </c>
      <c r="I12" s="169">
        <f t="shared" si="0"/>
        <v>0</v>
      </c>
      <c r="J12" s="169">
        <v>113.5</v>
      </c>
      <c r="K12" s="169">
        <f t="shared" si="1"/>
        <v>3859</v>
      </c>
      <c r="L12" s="169">
        <v>21</v>
      </c>
      <c r="M12" s="169">
        <f t="shared" si="2"/>
        <v>0</v>
      </c>
      <c r="N12" s="162">
        <v>0</v>
      </c>
      <c r="O12" s="162">
        <f t="shared" si="3"/>
        <v>0</v>
      </c>
      <c r="P12" s="162">
        <v>0</v>
      </c>
      <c r="Q12" s="162">
        <f t="shared" si="4"/>
        <v>0</v>
      </c>
      <c r="R12" s="162"/>
      <c r="S12" s="162"/>
      <c r="T12" s="163">
        <v>0.23699999999999999</v>
      </c>
      <c r="U12" s="162">
        <f t="shared" si="5"/>
        <v>8.06</v>
      </c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107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53">
        <v>4</v>
      </c>
      <c r="B13" s="159" t="s">
        <v>114</v>
      </c>
      <c r="C13" s="184" t="s">
        <v>115</v>
      </c>
      <c r="D13" s="161" t="s">
        <v>110</v>
      </c>
      <c r="E13" s="167">
        <v>34</v>
      </c>
      <c r="F13" s="245"/>
      <c r="G13" s="169">
        <f t="shared" ref="G13:G22" si="6">E13*F13</f>
        <v>0</v>
      </c>
      <c r="H13" s="169">
        <v>209.03</v>
      </c>
      <c r="I13" s="169">
        <f t="shared" si="0"/>
        <v>7107.02</v>
      </c>
      <c r="J13" s="169">
        <v>158.47</v>
      </c>
      <c r="K13" s="169">
        <f t="shared" si="1"/>
        <v>5387.98</v>
      </c>
      <c r="L13" s="169">
        <v>21</v>
      </c>
      <c r="M13" s="169">
        <f t="shared" si="2"/>
        <v>0</v>
      </c>
      <c r="N13" s="162">
        <v>8.8000000000000003E-4</v>
      </c>
      <c r="O13" s="162">
        <f t="shared" si="3"/>
        <v>2.9919999999999999E-2</v>
      </c>
      <c r="P13" s="162">
        <v>0</v>
      </c>
      <c r="Q13" s="162">
        <f t="shared" si="4"/>
        <v>0</v>
      </c>
      <c r="R13" s="162"/>
      <c r="S13" s="162"/>
      <c r="T13" s="163">
        <v>0.30737999999999999</v>
      </c>
      <c r="U13" s="162">
        <f t="shared" si="5"/>
        <v>10.45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107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>
      <c r="A14" s="153">
        <v>5</v>
      </c>
      <c r="B14" s="159" t="s">
        <v>116</v>
      </c>
      <c r="C14" s="184" t="s">
        <v>117</v>
      </c>
      <c r="D14" s="161" t="s">
        <v>110</v>
      </c>
      <c r="E14" s="167">
        <v>34</v>
      </c>
      <c r="F14" s="245"/>
      <c r="G14" s="169">
        <f t="shared" si="6"/>
        <v>0</v>
      </c>
      <c r="H14" s="169">
        <v>41.59</v>
      </c>
      <c r="I14" s="169">
        <f t="shared" si="0"/>
        <v>1414.06</v>
      </c>
      <c r="J14" s="169">
        <v>205.91</v>
      </c>
      <c r="K14" s="169">
        <f t="shared" si="1"/>
        <v>7000.94</v>
      </c>
      <c r="L14" s="169">
        <v>21</v>
      </c>
      <c r="M14" s="169">
        <f t="shared" si="2"/>
        <v>0</v>
      </c>
      <c r="N14" s="162">
        <v>5.94E-3</v>
      </c>
      <c r="O14" s="162">
        <f t="shared" si="3"/>
        <v>0.20196</v>
      </c>
      <c r="P14" s="162">
        <v>0</v>
      </c>
      <c r="Q14" s="162">
        <f t="shared" si="4"/>
        <v>0</v>
      </c>
      <c r="R14" s="162"/>
      <c r="S14" s="162"/>
      <c r="T14" s="163">
        <v>0.42159999999999997</v>
      </c>
      <c r="U14" s="162">
        <f t="shared" si="5"/>
        <v>14.33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107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>
      <c r="A15" s="153">
        <v>6</v>
      </c>
      <c r="B15" s="159" t="s">
        <v>118</v>
      </c>
      <c r="C15" s="184" t="s">
        <v>119</v>
      </c>
      <c r="D15" s="161" t="s">
        <v>110</v>
      </c>
      <c r="E15" s="167">
        <v>54</v>
      </c>
      <c r="F15" s="245"/>
      <c r="G15" s="169">
        <f t="shared" si="6"/>
        <v>0</v>
      </c>
      <c r="H15" s="169">
        <v>0.19</v>
      </c>
      <c r="I15" s="169">
        <f t="shared" si="0"/>
        <v>10.26</v>
      </c>
      <c r="J15" s="169">
        <v>8.6100000000000012</v>
      </c>
      <c r="K15" s="169">
        <f t="shared" si="1"/>
        <v>464.94</v>
      </c>
      <c r="L15" s="169">
        <v>21</v>
      </c>
      <c r="M15" s="169">
        <f t="shared" si="2"/>
        <v>0</v>
      </c>
      <c r="N15" s="162">
        <v>0</v>
      </c>
      <c r="O15" s="162">
        <f t="shared" si="3"/>
        <v>0</v>
      </c>
      <c r="P15" s="162">
        <v>0</v>
      </c>
      <c r="Q15" s="162">
        <f t="shared" si="4"/>
        <v>0</v>
      </c>
      <c r="R15" s="162"/>
      <c r="S15" s="162"/>
      <c r="T15" s="163">
        <v>1.7999999999999999E-2</v>
      </c>
      <c r="U15" s="162">
        <f t="shared" si="5"/>
        <v>0.97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107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>
      <c r="A16" s="153">
        <v>7</v>
      </c>
      <c r="B16" s="159" t="s">
        <v>120</v>
      </c>
      <c r="C16" s="184" t="s">
        <v>121</v>
      </c>
      <c r="D16" s="161" t="s">
        <v>113</v>
      </c>
      <c r="E16" s="167">
        <v>34</v>
      </c>
      <c r="F16" s="245"/>
      <c r="G16" s="169">
        <f t="shared" si="6"/>
        <v>0</v>
      </c>
      <c r="H16" s="169">
        <v>68.89</v>
      </c>
      <c r="I16" s="169">
        <f t="shared" si="0"/>
        <v>2342.2600000000002</v>
      </c>
      <c r="J16" s="169">
        <v>143.11000000000001</v>
      </c>
      <c r="K16" s="169">
        <f t="shared" si="1"/>
        <v>4865.74</v>
      </c>
      <c r="L16" s="169">
        <v>21</v>
      </c>
      <c r="M16" s="169">
        <f t="shared" si="2"/>
        <v>0</v>
      </c>
      <c r="N16" s="162">
        <v>1.25E-3</v>
      </c>
      <c r="O16" s="162">
        <f t="shared" si="3"/>
        <v>4.2500000000000003E-2</v>
      </c>
      <c r="P16" s="162">
        <v>0</v>
      </c>
      <c r="Q16" s="162">
        <f t="shared" si="4"/>
        <v>0</v>
      </c>
      <c r="R16" s="162"/>
      <c r="S16" s="162"/>
      <c r="T16" s="163">
        <v>0.29899999999999999</v>
      </c>
      <c r="U16" s="162">
        <f t="shared" si="5"/>
        <v>10.17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107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>
      <c r="A17" s="153">
        <v>8</v>
      </c>
      <c r="B17" s="159" t="s">
        <v>122</v>
      </c>
      <c r="C17" s="184" t="s">
        <v>123</v>
      </c>
      <c r="D17" s="161" t="s">
        <v>110</v>
      </c>
      <c r="E17" s="167">
        <v>40</v>
      </c>
      <c r="F17" s="245"/>
      <c r="G17" s="169">
        <f t="shared" si="6"/>
        <v>0</v>
      </c>
      <c r="H17" s="169">
        <v>4.41</v>
      </c>
      <c r="I17" s="169">
        <f t="shared" si="0"/>
        <v>176.4</v>
      </c>
      <c r="J17" s="169">
        <v>23.09</v>
      </c>
      <c r="K17" s="169">
        <f t="shared" si="1"/>
        <v>923.6</v>
      </c>
      <c r="L17" s="169">
        <v>21</v>
      </c>
      <c r="M17" s="169">
        <f t="shared" si="2"/>
        <v>0</v>
      </c>
      <c r="N17" s="162">
        <v>2.0000000000000002E-5</v>
      </c>
      <c r="O17" s="162">
        <f t="shared" si="3"/>
        <v>8.0000000000000004E-4</v>
      </c>
      <c r="P17" s="162">
        <v>3.2000000000000002E-3</v>
      </c>
      <c r="Q17" s="162">
        <f t="shared" si="4"/>
        <v>0.128</v>
      </c>
      <c r="R17" s="162"/>
      <c r="S17" s="162"/>
      <c r="T17" s="163">
        <v>5.2999999999999999E-2</v>
      </c>
      <c r="U17" s="162">
        <f t="shared" si="5"/>
        <v>2.12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107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53">
        <v>9</v>
      </c>
      <c r="B18" s="159" t="s">
        <v>124</v>
      </c>
      <c r="C18" s="184" t="s">
        <v>125</v>
      </c>
      <c r="D18" s="161" t="s">
        <v>113</v>
      </c>
      <c r="E18" s="167">
        <v>34</v>
      </c>
      <c r="F18" s="245"/>
      <c r="G18" s="169">
        <f t="shared" si="6"/>
        <v>0</v>
      </c>
      <c r="H18" s="169">
        <v>119.44</v>
      </c>
      <c r="I18" s="169">
        <f t="shared" si="0"/>
        <v>4060.96</v>
      </c>
      <c r="J18" s="169">
        <v>133.06</v>
      </c>
      <c r="K18" s="169">
        <f t="shared" si="1"/>
        <v>4524.04</v>
      </c>
      <c r="L18" s="169">
        <v>21</v>
      </c>
      <c r="M18" s="169">
        <f t="shared" si="2"/>
        <v>0</v>
      </c>
      <c r="N18" s="162">
        <v>5.4000000000000001E-4</v>
      </c>
      <c r="O18" s="162">
        <f t="shared" si="3"/>
        <v>1.8360000000000001E-2</v>
      </c>
      <c r="P18" s="162">
        <v>0</v>
      </c>
      <c r="Q18" s="162">
        <f t="shared" si="4"/>
        <v>0</v>
      </c>
      <c r="R18" s="162"/>
      <c r="S18" s="162"/>
      <c r="T18" s="163">
        <v>0.27800000000000002</v>
      </c>
      <c r="U18" s="162">
        <f t="shared" si="5"/>
        <v>9.4499999999999993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107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>
      <c r="A19" s="153">
        <v>10</v>
      </c>
      <c r="B19" s="159" t="s">
        <v>126</v>
      </c>
      <c r="C19" s="184" t="s">
        <v>127</v>
      </c>
      <c r="D19" s="161" t="s">
        <v>113</v>
      </c>
      <c r="E19" s="167">
        <v>26</v>
      </c>
      <c r="F19" s="245"/>
      <c r="G19" s="169">
        <f t="shared" si="6"/>
        <v>0</v>
      </c>
      <c r="H19" s="169">
        <v>65.36</v>
      </c>
      <c r="I19" s="169">
        <f t="shared" si="0"/>
        <v>1699.36</v>
      </c>
      <c r="J19" s="169">
        <v>64.14</v>
      </c>
      <c r="K19" s="169">
        <f t="shared" si="1"/>
        <v>1667.64</v>
      </c>
      <c r="L19" s="169">
        <v>21</v>
      </c>
      <c r="M19" s="169">
        <f t="shared" si="2"/>
        <v>0</v>
      </c>
      <c r="N19" s="162">
        <v>2.9999999999999997E-4</v>
      </c>
      <c r="O19" s="162">
        <f t="shared" si="3"/>
        <v>7.7999999999999996E-3</v>
      </c>
      <c r="P19" s="162">
        <v>0</v>
      </c>
      <c r="Q19" s="162">
        <f t="shared" si="4"/>
        <v>0</v>
      </c>
      <c r="R19" s="162"/>
      <c r="S19" s="162"/>
      <c r="T19" s="163">
        <v>0.13400000000000001</v>
      </c>
      <c r="U19" s="162">
        <f t="shared" si="5"/>
        <v>3.48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107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53">
        <v>11</v>
      </c>
      <c r="B20" s="159" t="s">
        <v>128</v>
      </c>
      <c r="C20" s="184" t="s">
        <v>129</v>
      </c>
      <c r="D20" s="161" t="s">
        <v>130</v>
      </c>
      <c r="E20" s="167">
        <v>34</v>
      </c>
      <c r="F20" s="245"/>
      <c r="G20" s="169">
        <f t="shared" si="6"/>
        <v>0</v>
      </c>
      <c r="H20" s="169">
        <v>0</v>
      </c>
      <c r="I20" s="169">
        <f t="shared" si="0"/>
        <v>0</v>
      </c>
      <c r="J20" s="169">
        <v>104</v>
      </c>
      <c r="K20" s="169">
        <f t="shared" si="1"/>
        <v>3536</v>
      </c>
      <c r="L20" s="169">
        <v>21</v>
      </c>
      <c r="M20" s="169">
        <f t="shared" si="2"/>
        <v>0</v>
      </c>
      <c r="N20" s="162">
        <v>2.0000000000000001E-4</v>
      </c>
      <c r="O20" s="162">
        <f t="shared" si="3"/>
        <v>6.7999999999999996E-3</v>
      </c>
      <c r="P20" s="162">
        <v>0</v>
      </c>
      <c r="Q20" s="162">
        <f t="shared" si="4"/>
        <v>0</v>
      </c>
      <c r="R20" s="162"/>
      <c r="S20" s="162"/>
      <c r="T20" s="163">
        <v>0</v>
      </c>
      <c r="U20" s="162">
        <f t="shared" si="5"/>
        <v>0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107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3">
        <v>12</v>
      </c>
      <c r="B21" s="159" t="s">
        <v>131</v>
      </c>
      <c r="C21" s="184" t="s">
        <v>132</v>
      </c>
      <c r="D21" s="161" t="s">
        <v>133</v>
      </c>
      <c r="E21" s="167">
        <v>0.128</v>
      </c>
      <c r="F21" s="245"/>
      <c r="G21" s="169">
        <f t="shared" si="6"/>
        <v>0</v>
      </c>
      <c r="H21" s="169">
        <v>0</v>
      </c>
      <c r="I21" s="169">
        <f t="shared" si="0"/>
        <v>0</v>
      </c>
      <c r="J21" s="169">
        <v>2130</v>
      </c>
      <c r="K21" s="169">
        <f t="shared" si="1"/>
        <v>272.64</v>
      </c>
      <c r="L21" s="169">
        <v>21</v>
      </c>
      <c r="M21" s="169">
        <f t="shared" si="2"/>
        <v>0</v>
      </c>
      <c r="N21" s="162">
        <v>0</v>
      </c>
      <c r="O21" s="162">
        <f t="shared" si="3"/>
        <v>0</v>
      </c>
      <c r="P21" s="162">
        <v>0</v>
      </c>
      <c r="Q21" s="162">
        <f t="shared" si="4"/>
        <v>0</v>
      </c>
      <c r="R21" s="162"/>
      <c r="S21" s="162"/>
      <c r="T21" s="163">
        <v>5.5620000000000003</v>
      </c>
      <c r="U21" s="162">
        <f t="shared" si="5"/>
        <v>0.71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107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>
      <c r="A22" s="153">
        <v>13</v>
      </c>
      <c r="B22" s="159" t="s">
        <v>134</v>
      </c>
      <c r="C22" s="184" t="s">
        <v>135</v>
      </c>
      <c r="D22" s="161" t="s">
        <v>133</v>
      </c>
      <c r="E22" s="167">
        <v>0.44534000000000001</v>
      </c>
      <c r="F22" s="245"/>
      <c r="G22" s="169">
        <f t="shared" si="6"/>
        <v>0</v>
      </c>
      <c r="H22" s="169">
        <v>0</v>
      </c>
      <c r="I22" s="169">
        <f t="shared" si="0"/>
        <v>0</v>
      </c>
      <c r="J22" s="169">
        <v>1379</v>
      </c>
      <c r="K22" s="169">
        <f t="shared" si="1"/>
        <v>614.12</v>
      </c>
      <c r="L22" s="169">
        <v>21</v>
      </c>
      <c r="M22" s="169">
        <f t="shared" si="2"/>
        <v>0</v>
      </c>
      <c r="N22" s="162">
        <v>0</v>
      </c>
      <c r="O22" s="162">
        <f t="shared" si="3"/>
        <v>0</v>
      </c>
      <c r="P22" s="162">
        <v>0</v>
      </c>
      <c r="Q22" s="162">
        <f t="shared" si="4"/>
        <v>0</v>
      </c>
      <c r="R22" s="162"/>
      <c r="S22" s="162"/>
      <c r="T22" s="163">
        <v>3.246</v>
      </c>
      <c r="U22" s="162">
        <f t="shared" si="5"/>
        <v>1.45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107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>
      <c r="A23" s="154" t="s">
        <v>102</v>
      </c>
      <c r="B23" s="160" t="s">
        <v>67</v>
      </c>
      <c r="C23" s="185" t="s">
        <v>68</v>
      </c>
      <c r="D23" s="164"/>
      <c r="E23" s="168"/>
      <c r="F23" s="170"/>
      <c r="G23" s="170"/>
      <c r="H23" s="170"/>
      <c r="I23" s="170">
        <f>SUM(I24:I26)</f>
        <v>12953.369999999999</v>
      </c>
      <c r="J23" s="170"/>
      <c r="K23" s="170">
        <f>SUM(K24:K26)</f>
        <v>2274.84</v>
      </c>
      <c r="L23" s="170"/>
      <c r="M23" s="170">
        <f>SUM(M24:M26)</f>
        <v>0</v>
      </c>
      <c r="N23" s="165"/>
      <c r="O23" s="165">
        <f>SUM(O24:O26)</f>
        <v>3.0799999999999998E-3</v>
      </c>
      <c r="P23" s="165"/>
      <c r="Q23" s="165">
        <f>SUM(Q24:Q26)</f>
        <v>0</v>
      </c>
      <c r="R23" s="165"/>
      <c r="S23" s="165"/>
      <c r="T23" s="166"/>
      <c r="U23" s="165">
        <f>SUM(U24:U26)</f>
        <v>4.75</v>
      </c>
      <c r="AE23" t="s">
        <v>103</v>
      </c>
    </row>
    <row r="24" spans="1:60" ht="22.5" outlineLevel="1">
      <c r="A24" s="153">
        <v>14</v>
      </c>
      <c r="B24" s="159" t="s">
        <v>136</v>
      </c>
      <c r="C24" s="184" t="s">
        <v>137</v>
      </c>
      <c r="D24" s="161" t="s">
        <v>113</v>
      </c>
      <c r="E24" s="167">
        <v>22</v>
      </c>
      <c r="F24" s="245"/>
      <c r="G24" s="169">
        <f>E24*F24</f>
        <v>0</v>
      </c>
      <c r="H24" s="169">
        <v>324.54000000000002</v>
      </c>
      <c r="I24" s="169">
        <f>ROUND(E24*H24,2)</f>
        <v>7139.88</v>
      </c>
      <c r="J24" s="169">
        <v>34.45999999999998</v>
      </c>
      <c r="K24" s="169">
        <f>ROUND(E24*J24,2)</f>
        <v>758.12</v>
      </c>
      <c r="L24" s="169">
        <v>21</v>
      </c>
      <c r="M24" s="169">
        <f>G24*(1+L24/100)</f>
        <v>0</v>
      </c>
      <c r="N24" s="162">
        <v>1.3999999999999999E-4</v>
      </c>
      <c r="O24" s="162">
        <f>ROUND(E24*N24,5)</f>
        <v>3.0799999999999998E-3</v>
      </c>
      <c r="P24" s="162">
        <v>0</v>
      </c>
      <c r="Q24" s="162">
        <f>ROUND(E24*P24,5)</f>
        <v>0</v>
      </c>
      <c r="R24" s="162"/>
      <c r="S24" s="162"/>
      <c r="T24" s="163">
        <v>7.1999999999999995E-2</v>
      </c>
      <c r="U24" s="162">
        <f>ROUND(E24*T24,2)</f>
        <v>1.58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107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>
      <c r="A25" s="153">
        <v>15</v>
      </c>
      <c r="B25" s="159" t="s">
        <v>138</v>
      </c>
      <c r="C25" s="184" t="s">
        <v>139</v>
      </c>
      <c r="D25" s="161" t="s">
        <v>113</v>
      </c>
      <c r="E25" s="167">
        <v>17</v>
      </c>
      <c r="F25" s="245"/>
      <c r="G25" s="169">
        <f>E25*F25</f>
        <v>0</v>
      </c>
      <c r="H25" s="169">
        <v>341.97</v>
      </c>
      <c r="I25" s="169">
        <f>ROUND(E25*H25,2)</f>
        <v>5813.49</v>
      </c>
      <c r="J25" s="169">
        <v>89.029999999999973</v>
      </c>
      <c r="K25" s="169">
        <f>ROUND(E25*J25,2)</f>
        <v>1513.51</v>
      </c>
      <c r="L25" s="169">
        <v>21</v>
      </c>
      <c r="M25" s="169">
        <f>G25*(1+L25/100)</f>
        <v>0</v>
      </c>
      <c r="N25" s="162">
        <v>0</v>
      </c>
      <c r="O25" s="162">
        <f>ROUND(E25*N25,5)</f>
        <v>0</v>
      </c>
      <c r="P25" s="162">
        <v>0</v>
      </c>
      <c r="Q25" s="162">
        <f>ROUND(E25*P25,5)</f>
        <v>0</v>
      </c>
      <c r="R25" s="162"/>
      <c r="S25" s="162"/>
      <c r="T25" s="163">
        <v>0.186</v>
      </c>
      <c r="U25" s="162">
        <f>ROUND(E25*T25,2)</f>
        <v>3.16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107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>
      <c r="A26" s="153">
        <v>16</v>
      </c>
      <c r="B26" s="159" t="s">
        <v>140</v>
      </c>
      <c r="C26" s="184" t="s">
        <v>141</v>
      </c>
      <c r="D26" s="161" t="s">
        <v>133</v>
      </c>
      <c r="E26" s="167">
        <v>3.0799999999999998E-3</v>
      </c>
      <c r="F26" s="245"/>
      <c r="G26" s="169">
        <f>E26*F26</f>
        <v>0</v>
      </c>
      <c r="H26" s="169">
        <v>0</v>
      </c>
      <c r="I26" s="169">
        <f>ROUND(E26*H26,2)</f>
        <v>0</v>
      </c>
      <c r="J26" s="169">
        <v>1043</v>
      </c>
      <c r="K26" s="169">
        <f>ROUND(E26*J26,2)</f>
        <v>3.21</v>
      </c>
      <c r="L26" s="169">
        <v>21</v>
      </c>
      <c r="M26" s="169">
        <f>G26*(1+L26/100)</f>
        <v>0</v>
      </c>
      <c r="N26" s="162">
        <v>0</v>
      </c>
      <c r="O26" s="162">
        <f>ROUND(E26*N26,5)</f>
        <v>0</v>
      </c>
      <c r="P26" s="162">
        <v>0</v>
      </c>
      <c r="Q26" s="162">
        <f>ROUND(E26*P26,5)</f>
        <v>0</v>
      </c>
      <c r="R26" s="162"/>
      <c r="S26" s="162"/>
      <c r="T26" s="163">
        <v>2.351</v>
      </c>
      <c r="U26" s="162">
        <f>ROUND(E26*T26,2)</f>
        <v>0.01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107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>
      <c r="A27" s="154" t="s">
        <v>102</v>
      </c>
      <c r="B27" s="160" t="s">
        <v>69</v>
      </c>
      <c r="C27" s="185" t="s">
        <v>70</v>
      </c>
      <c r="D27" s="164"/>
      <c r="E27" s="168"/>
      <c r="F27" s="170"/>
      <c r="G27" s="170"/>
      <c r="H27" s="170"/>
      <c r="I27" s="170">
        <f>SUM(I28:I36)</f>
        <v>1657.98</v>
      </c>
      <c r="J27" s="170"/>
      <c r="K27" s="170">
        <f>SUM(K28:K36)</f>
        <v>272288.96000000002</v>
      </c>
      <c r="L27" s="170"/>
      <c r="M27" s="170">
        <f>SUM(M28:M36)</f>
        <v>0</v>
      </c>
      <c r="N27" s="165"/>
      <c r="O27" s="165">
        <f>SUM(O28:O36)</f>
        <v>0.47859999999999997</v>
      </c>
      <c r="P27" s="165"/>
      <c r="Q27" s="165">
        <f>SUM(Q28:Q36)</f>
        <v>1.7109999999999999</v>
      </c>
      <c r="R27" s="165"/>
      <c r="S27" s="165"/>
      <c r="T27" s="166"/>
      <c r="U27" s="165">
        <f>SUM(U28:U36)</f>
        <v>47.489999999999995</v>
      </c>
      <c r="AE27" t="s">
        <v>103</v>
      </c>
    </row>
    <row r="28" spans="1:60" outlineLevel="1">
      <c r="A28" s="153">
        <v>17</v>
      </c>
      <c r="B28" s="159" t="s">
        <v>142</v>
      </c>
      <c r="C28" s="184" t="s">
        <v>143</v>
      </c>
      <c r="D28" s="161" t="s">
        <v>113</v>
      </c>
      <c r="E28" s="167">
        <v>17</v>
      </c>
      <c r="F28" s="245"/>
      <c r="G28" s="169">
        <f>E28*F28</f>
        <v>0</v>
      </c>
      <c r="H28" s="169">
        <v>95.34</v>
      </c>
      <c r="I28" s="169">
        <f t="shared" ref="I28:I36" si="7">ROUND(E28*H28,2)</f>
        <v>1620.78</v>
      </c>
      <c r="J28" s="169">
        <v>342.65999999999997</v>
      </c>
      <c r="K28" s="169">
        <f t="shared" ref="K28:K36" si="8">ROUND(E28*J28,2)</f>
        <v>5825.22</v>
      </c>
      <c r="L28" s="169">
        <v>21</v>
      </c>
      <c r="M28" s="169">
        <f t="shared" ref="M28:M36" si="9">G28*(1+L28/100)</f>
        <v>0</v>
      </c>
      <c r="N28" s="162">
        <v>0</v>
      </c>
      <c r="O28" s="162">
        <f t="shared" ref="O28:O36" si="10">ROUND(E28*N28,5)</f>
        <v>0</v>
      </c>
      <c r="P28" s="162">
        <v>0</v>
      </c>
      <c r="Q28" s="162">
        <f t="shared" ref="Q28:Q36" si="11">ROUND(E28*P28,5)</f>
        <v>0</v>
      </c>
      <c r="R28" s="162"/>
      <c r="S28" s="162"/>
      <c r="T28" s="163">
        <v>0.86799999999999999</v>
      </c>
      <c r="U28" s="162">
        <f t="shared" ref="U28:U36" si="12">ROUND(E28*T28,2)</f>
        <v>14.76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107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>
      <c r="A29" s="153">
        <v>18</v>
      </c>
      <c r="B29" s="159" t="s">
        <v>144</v>
      </c>
      <c r="C29" s="184" t="s">
        <v>145</v>
      </c>
      <c r="D29" s="161" t="s">
        <v>130</v>
      </c>
      <c r="E29" s="167">
        <v>16</v>
      </c>
      <c r="F29" s="245"/>
      <c r="G29" s="169">
        <f>E29*F29</f>
        <v>0</v>
      </c>
      <c r="H29" s="169">
        <v>0</v>
      </c>
      <c r="I29" s="169">
        <f t="shared" si="7"/>
        <v>0</v>
      </c>
      <c r="J29" s="169">
        <v>14740</v>
      </c>
      <c r="K29" s="169">
        <f t="shared" si="8"/>
        <v>235840</v>
      </c>
      <c r="L29" s="169">
        <v>21</v>
      </c>
      <c r="M29" s="169">
        <f t="shared" si="9"/>
        <v>0</v>
      </c>
      <c r="N29" s="162">
        <v>2.8000000000000001E-2</v>
      </c>
      <c r="O29" s="162">
        <f t="shared" si="10"/>
        <v>0.44800000000000001</v>
      </c>
      <c r="P29" s="162">
        <v>0</v>
      </c>
      <c r="Q29" s="162">
        <f t="shared" si="11"/>
        <v>0</v>
      </c>
      <c r="R29" s="162"/>
      <c r="S29" s="162"/>
      <c r="T29" s="163">
        <v>0</v>
      </c>
      <c r="U29" s="162">
        <f t="shared" si="12"/>
        <v>0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107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>
      <c r="A30" s="153">
        <v>19</v>
      </c>
      <c r="B30" s="159" t="s">
        <v>146</v>
      </c>
      <c r="C30" s="184" t="s">
        <v>147</v>
      </c>
      <c r="D30" s="161" t="s">
        <v>130</v>
      </c>
      <c r="E30" s="167">
        <v>1</v>
      </c>
      <c r="F30" s="245"/>
      <c r="G30" s="169">
        <f t="shared" ref="G30:G36" si="13">E30*F30</f>
        <v>0</v>
      </c>
      <c r="H30" s="169">
        <v>0</v>
      </c>
      <c r="I30" s="169">
        <f t="shared" si="7"/>
        <v>0</v>
      </c>
      <c r="J30" s="169">
        <v>16420</v>
      </c>
      <c r="K30" s="169">
        <f t="shared" si="8"/>
        <v>16420</v>
      </c>
      <c r="L30" s="169">
        <v>21</v>
      </c>
      <c r="M30" s="169">
        <f t="shared" si="9"/>
        <v>0</v>
      </c>
      <c r="N30" s="162">
        <v>0.03</v>
      </c>
      <c r="O30" s="162">
        <f t="shared" si="10"/>
        <v>0.03</v>
      </c>
      <c r="P30" s="162">
        <v>0</v>
      </c>
      <c r="Q30" s="162">
        <f t="shared" si="11"/>
        <v>0</v>
      </c>
      <c r="R30" s="162"/>
      <c r="S30" s="162"/>
      <c r="T30" s="163">
        <v>0</v>
      </c>
      <c r="U30" s="162">
        <f t="shared" si="12"/>
        <v>0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107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>
      <c r="A31" s="153">
        <v>20</v>
      </c>
      <c r="B31" s="159" t="s">
        <v>148</v>
      </c>
      <c r="C31" s="184" t="s">
        <v>149</v>
      </c>
      <c r="D31" s="161" t="s">
        <v>150</v>
      </c>
      <c r="E31" s="167">
        <v>70</v>
      </c>
      <c r="F31" s="245"/>
      <c r="G31" s="169">
        <f t="shared" si="13"/>
        <v>0</v>
      </c>
      <c r="H31" s="169">
        <v>0</v>
      </c>
      <c r="I31" s="169">
        <f t="shared" si="7"/>
        <v>0</v>
      </c>
      <c r="J31" s="169">
        <v>35.700000000000003</v>
      </c>
      <c r="K31" s="169">
        <f t="shared" si="8"/>
        <v>2499</v>
      </c>
      <c r="L31" s="169">
        <v>21</v>
      </c>
      <c r="M31" s="169">
        <f t="shared" si="9"/>
        <v>0</v>
      </c>
      <c r="N31" s="162">
        <v>0</v>
      </c>
      <c r="O31" s="162">
        <f t="shared" si="10"/>
        <v>0</v>
      </c>
      <c r="P31" s="162">
        <v>2.3800000000000002E-2</v>
      </c>
      <c r="Q31" s="162">
        <f t="shared" si="11"/>
        <v>1.6659999999999999</v>
      </c>
      <c r="R31" s="162"/>
      <c r="S31" s="162"/>
      <c r="T31" s="163">
        <v>8.2000000000000003E-2</v>
      </c>
      <c r="U31" s="162">
        <f t="shared" si="12"/>
        <v>5.74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107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>
      <c r="A32" s="153">
        <v>21</v>
      </c>
      <c r="B32" s="159" t="s">
        <v>151</v>
      </c>
      <c r="C32" s="184" t="s">
        <v>152</v>
      </c>
      <c r="D32" s="161" t="s">
        <v>113</v>
      </c>
      <c r="E32" s="167">
        <v>60</v>
      </c>
      <c r="F32" s="245"/>
      <c r="G32" s="169">
        <f t="shared" si="13"/>
        <v>0</v>
      </c>
      <c r="H32" s="169">
        <v>0.62</v>
      </c>
      <c r="I32" s="169">
        <f t="shared" si="7"/>
        <v>37.200000000000003</v>
      </c>
      <c r="J32" s="169">
        <v>12.58</v>
      </c>
      <c r="K32" s="169">
        <f t="shared" si="8"/>
        <v>754.8</v>
      </c>
      <c r="L32" s="169">
        <v>21</v>
      </c>
      <c r="M32" s="169">
        <f t="shared" si="9"/>
        <v>0</v>
      </c>
      <c r="N32" s="162">
        <v>1.0000000000000001E-5</v>
      </c>
      <c r="O32" s="162">
        <f t="shared" si="10"/>
        <v>5.9999999999999995E-4</v>
      </c>
      <c r="P32" s="162">
        <v>7.5000000000000002E-4</v>
      </c>
      <c r="Q32" s="162">
        <f t="shared" si="11"/>
        <v>4.4999999999999998E-2</v>
      </c>
      <c r="R32" s="162"/>
      <c r="S32" s="162"/>
      <c r="T32" s="163">
        <v>2.9000000000000001E-2</v>
      </c>
      <c r="U32" s="162">
        <f t="shared" si="12"/>
        <v>1.74</v>
      </c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107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>
      <c r="A33" s="153">
        <v>22</v>
      </c>
      <c r="B33" s="159" t="s">
        <v>153</v>
      </c>
      <c r="C33" s="184" t="s">
        <v>154</v>
      </c>
      <c r="D33" s="161" t="s">
        <v>150</v>
      </c>
      <c r="E33" s="167">
        <v>250</v>
      </c>
      <c r="F33" s="245"/>
      <c r="G33" s="169">
        <f t="shared" si="13"/>
        <v>0</v>
      </c>
      <c r="H33" s="169">
        <v>0</v>
      </c>
      <c r="I33" s="169">
        <f t="shared" si="7"/>
        <v>0</v>
      </c>
      <c r="J33" s="169">
        <v>22.6</v>
      </c>
      <c r="K33" s="169">
        <f t="shared" si="8"/>
        <v>5650</v>
      </c>
      <c r="L33" s="169">
        <v>21</v>
      </c>
      <c r="M33" s="169">
        <f t="shared" si="9"/>
        <v>0</v>
      </c>
      <c r="N33" s="162">
        <v>0</v>
      </c>
      <c r="O33" s="162">
        <f t="shared" si="10"/>
        <v>0</v>
      </c>
      <c r="P33" s="162">
        <v>0</v>
      </c>
      <c r="Q33" s="162">
        <f t="shared" si="11"/>
        <v>0</v>
      </c>
      <c r="R33" s="162"/>
      <c r="S33" s="162"/>
      <c r="T33" s="163">
        <v>5.1999999999999998E-2</v>
      </c>
      <c r="U33" s="162">
        <f t="shared" si="12"/>
        <v>13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107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>
      <c r="A34" s="153">
        <v>23</v>
      </c>
      <c r="B34" s="159" t="s">
        <v>155</v>
      </c>
      <c r="C34" s="184" t="s">
        <v>156</v>
      </c>
      <c r="D34" s="161" t="s">
        <v>113</v>
      </c>
      <c r="E34" s="167">
        <v>17</v>
      </c>
      <c r="F34" s="245"/>
      <c r="G34" s="169">
        <f t="shared" si="13"/>
        <v>0</v>
      </c>
      <c r="H34" s="169">
        <v>0</v>
      </c>
      <c r="I34" s="169">
        <f t="shared" si="7"/>
        <v>0</v>
      </c>
      <c r="J34" s="169">
        <v>128.5</v>
      </c>
      <c r="K34" s="169">
        <f t="shared" si="8"/>
        <v>2184.5</v>
      </c>
      <c r="L34" s="169">
        <v>21</v>
      </c>
      <c r="M34" s="169">
        <f t="shared" si="9"/>
        <v>0</v>
      </c>
      <c r="N34" s="162">
        <v>0</v>
      </c>
      <c r="O34" s="162">
        <f t="shared" si="10"/>
        <v>0</v>
      </c>
      <c r="P34" s="162">
        <v>0</v>
      </c>
      <c r="Q34" s="162">
        <f t="shared" si="11"/>
        <v>0</v>
      </c>
      <c r="R34" s="162"/>
      <c r="S34" s="162"/>
      <c r="T34" s="163">
        <v>0.26800000000000002</v>
      </c>
      <c r="U34" s="162">
        <f t="shared" si="12"/>
        <v>4.5599999999999996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107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>
      <c r="A35" s="153">
        <v>24</v>
      </c>
      <c r="B35" s="159" t="s">
        <v>157</v>
      </c>
      <c r="C35" s="184" t="s">
        <v>158</v>
      </c>
      <c r="D35" s="161" t="s">
        <v>133</v>
      </c>
      <c r="E35" s="167">
        <v>1.7110000000000001</v>
      </c>
      <c r="F35" s="245"/>
      <c r="G35" s="169">
        <f t="shared" si="13"/>
        <v>0</v>
      </c>
      <c r="H35" s="169">
        <v>0</v>
      </c>
      <c r="I35" s="169">
        <f t="shared" si="7"/>
        <v>0</v>
      </c>
      <c r="J35" s="169">
        <v>1493</v>
      </c>
      <c r="K35" s="169">
        <f t="shared" si="8"/>
        <v>2554.52</v>
      </c>
      <c r="L35" s="169">
        <v>21</v>
      </c>
      <c r="M35" s="169">
        <f t="shared" si="9"/>
        <v>0</v>
      </c>
      <c r="N35" s="162">
        <v>0</v>
      </c>
      <c r="O35" s="162">
        <f t="shared" si="10"/>
        <v>0</v>
      </c>
      <c r="P35" s="162">
        <v>0</v>
      </c>
      <c r="Q35" s="162">
        <f t="shared" si="11"/>
        <v>0</v>
      </c>
      <c r="R35" s="162"/>
      <c r="S35" s="162"/>
      <c r="T35" s="163">
        <v>3.7349999999999999</v>
      </c>
      <c r="U35" s="162">
        <f t="shared" si="12"/>
        <v>6.39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107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>
      <c r="A36" s="153">
        <v>25</v>
      </c>
      <c r="B36" s="159" t="s">
        <v>159</v>
      </c>
      <c r="C36" s="184" t="s">
        <v>160</v>
      </c>
      <c r="D36" s="161" t="s">
        <v>133</v>
      </c>
      <c r="E36" s="167">
        <v>0.47860000000000003</v>
      </c>
      <c r="F36" s="245"/>
      <c r="G36" s="169">
        <f t="shared" si="13"/>
        <v>0</v>
      </c>
      <c r="H36" s="169">
        <v>0</v>
      </c>
      <c r="I36" s="169">
        <f t="shared" si="7"/>
        <v>0</v>
      </c>
      <c r="J36" s="169">
        <v>1172</v>
      </c>
      <c r="K36" s="169">
        <f t="shared" si="8"/>
        <v>560.91999999999996</v>
      </c>
      <c r="L36" s="169">
        <v>21</v>
      </c>
      <c r="M36" s="169">
        <f t="shared" si="9"/>
        <v>0</v>
      </c>
      <c r="N36" s="162">
        <v>0</v>
      </c>
      <c r="O36" s="162">
        <f t="shared" si="10"/>
        <v>0</v>
      </c>
      <c r="P36" s="162">
        <v>0</v>
      </c>
      <c r="Q36" s="162">
        <f t="shared" si="11"/>
        <v>0</v>
      </c>
      <c r="R36" s="162"/>
      <c r="S36" s="162"/>
      <c r="T36" s="163">
        <v>2.71</v>
      </c>
      <c r="U36" s="162">
        <f t="shared" si="12"/>
        <v>1.3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107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>
      <c r="A37" s="154" t="s">
        <v>102</v>
      </c>
      <c r="B37" s="160" t="s">
        <v>71</v>
      </c>
      <c r="C37" s="185" t="s">
        <v>72</v>
      </c>
      <c r="D37" s="164"/>
      <c r="E37" s="168"/>
      <c r="F37" s="170"/>
      <c r="G37" s="170"/>
      <c r="H37" s="170"/>
      <c r="I37" s="170">
        <f>SUM(I38:I38)</f>
        <v>195.4</v>
      </c>
      <c r="J37" s="170"/>
      <c r="K37" s="170">
        <f>SUM(K38:K38)</f>
        <v>824.6</v>
      </c>
      <c r="L37" s="170"/>
      <c r="M37" s="170">
        <f>SUM(M38:M38)</f>
        <v>0</v>
      </c>
      <c r="N37" s="165"/>
      <c r="O37" s="165">
        <f>SUM(O38:O38)</f>
        <v>1.4E-3</v>
      </c>
      <c r="P37" s="165"/>
      <c r="Q37" s="165">
        <f>SUM(Q38:Q38)</f>
        <v>0</v>
      </c>
      <c r="R37" s="165"/>
      <c r="S37" s="165"/>
      <c r="T37" s="166"/>
      <c r="U37" s="165">
        <f>SUM(U38:U38)</f>
        <v>1.74</v>
      </c>
      <c r="AE37" t="s">
        <v>103</v>
      </c>
    </row>
    <row r="38" spans="1:60" outlineLevel="1">
      <c r="A38" s="153">
        <v>26</v>
      </c>
      <c r="B38" s="159" t="s">
        <v>161</v>
      </c>
      <c r="C38" s="184" t="s">
        <v>162</v>
      </c>
      <c r="D38" s="161" t="s">
        <v>110</v>
      </c>
      <c r="E38" s="167">
        <v>20</v>
      </c>
      <c r="F38" s="245"/>
      <c r="G38" s="169">
        <f>E38*F38</f>
        <v>0</v>
      </c>
      <c r="H38" s="169">
        <v>9.77</v>
      </c>
      <c r="I38" s="169">
        <f>ROUND(E38*H38,2)</f>
        <v>195.4</v>
      </c>
      <c r="J38" s="169">
        <v>41.230000000000004</v>
      </c>
      <c r="K38" s="169">
        <f>ROUND(E38*J38,2)</f>
        <v>824.6</v>
      </c>
      <c r="L38" s="169">
        <v>21</v>
      </c>
      <c r="M38" s="169">
        <f>G38*(1+L38/100)</f>
        <v>0</v>
      </c>
      <c r="N38" s="162">
        <v>6.9999999999999994E-5</v>
      </c>
      <c r="O38" s="162">
        <f>ROUND(E38*N38,5)</f>
        <v>1.4E-3</v>
      </c>
      <c r="P38" s="162">
        <v>0</v>
      </c>
      <c r="Q38" s="162">
        <f>ROUND(E38*P38,5)</f>
        <v>0</v>
      </c>
      <c r="R38" s="162"/>
      <c r="S38" s="162"/>
      <c r="T38" s="163">
        <v>8.6999999999999994E-2</v>
      </c>
      <c r="U38" s="162">
        <f>ROUND(E38*T38,2)</f>
        <v>1.74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107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>
      <c r="A39" s="154" t="s">
        <v>102</v>
      </c>
      <c r="B39" s="160" t="s">
        <v>73</v>
      </c>
      <c r="C39" s="185" t="s">
        <v>74</v>
      </c>
      <c r="D39" s="164"/>
      <c r="E39" s="168"/>
      <c r="F39" s="170"/>
      <c r="G39" s="170"/>
      <c r="H39" s="170"/>
      <c r="I39" s="170">
        <f>SUM(I40:I41)</f>
        <v>0</v>
      </c>
      <c r="J39" s="170"/>
      <c r="K39" s="170">
        <f>SUM(K40:K41)</f>
        <v>25200</v>
      </c>
      <c r="L39" s="170"/>
      <c r="M39" s="170">
        <f>SUM(M40:M41)</f>
        <v>0</v>
      </c>
      <c r="N39" s="165"/>
      <c r="O39" s="165">
        <f>SUM(O40:O41)</f>
        <v>0</v>
      </c>
      <c r="P39" s="165"/>
      <c r="Q39" s="165">
        <f>SUM(Q40:Q41)</f>
        <v>0</v>
      </c>
      <c r="R39" s="165"/>
      <c r="S39" s="165"/>
      <c r="T39" s="166"/>
      <c r="U39" s="165">
        <f>SUM(U40:U41)</f>
        <v>0</v>
      </c>
      <c r="AE39" t="s">
        <v>103</v>
      </c>
    </row>
    <row r="40" spans="1:60" outlineLevel="1">
      <c r="A40" s="153">
        <v>27</v>
      </c>
      <c r="B40" s="159" t="s">
        <v>163</v>
      </c>
      <c r="C40" s="184" t="s">
        <v>164</v>
      </c>
      <c r="D40" s="161" t="s">
        <v>165</v>
      </c>
      <c r="E40" s="167">
        <v>12</v>
      </c>
      <c r="F40" s="245"/>
      <c r="G40" s="169">
        <f>E40*F40</f>
        <v>0</v>
      </c>
      <c r="H40" s="169">
        <v>0</v>
      </c>
      <c r="I40" s="169">
        <f>ROUND(E40*H40,2)</f>
        <v>0</v>
      </c>
      <c r="J40" s="169">
        <v>300</v>
      </c>
      <c r="K40" s="169">
        <f>ROUND(E40*J40,2)</f>
        <v>3600</v>
      </c>
      <c r="L40" s="169">
        <v>21</v>
      </c>
      <c r="M40" s="169">
        <f>G40*(1+L40/100)</f>
        <v>0</v>
      </c>
      <c r="N40" s="162">
        <v>0</v>
      </c>
      <c r="O40" s="162">
        <f>ROUND(E40*N40,5)</f>
        <v>0</v>
      </c>
      <c r="P40" s="162">
        <v>0</v>
      </c>
      <c r="Q40" s="162">
        <f>ROUND(E40*P40,5)</f>
        <v>0</v>
      </c>
      <c r="R40" s="162"/>
      <c r="S40" s="162"/>
      <c r="T40" s="163">
        <v>0</v>
      </c>
      <c r="U40" s="162">
        <f>ROUND(E40*T40,2)</f>
        <v>0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107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>
      <c r="A41" s="177">
        <v>28</v>
      </c>
      <c r="B41" s="178" t="s">
        <v>166</v>
      </c>
      <c r="C41" s="186" t="s">
        <v>167</v>
      </c>
      <c r="D41" s="179" t="s">
        <v>165</v>
      </c>
      <c r="E41" s="180">
        <v>72</v>
      </c>
      <c r="F41" s="246"/>
      <c r="G41" s="181">
        <f>E41*F41</f>
        <v>0</v>
      </c>
      <c r="H41" s="181">
        <v>0</v>
      </c>
      <c r="I41" s="181">
        <f>ROUND(E41*H41,2)</f>
        <v>0</v>
      </c>
      <c r="J41" s="181">
        <v>300</v>
      </c>
      <c r="K41" s="181">
        <f>ROUND(E41*J41,2)</f>
        <v>21600</v>
      </c>
      <c r="L41" s="181">
        <v>21</v>
      </c>
      <c r="M41" s="181">
        <f>G41*(1+L41/100)</f>
        <v>0</v>
      </c>
      <c r="N41" s="182">
        <v>0</v>
      </c>
      <c r="O41" s="182">
        <f>ROUND(E41*N41,5)</f>
        <v>0</v>
      </c>
      <c r="P41" s="182">
        <v>0</v>
      </c>
      <c r="Q41" s="182">
        <f>ROUND(E41*P41,5)</f>
        <v>0</v>
      </c>
      <c r="R41" s="182"/>
      <c r="S41" s="182"/>
      <c r="T41" s="183">
        <v>0</v>
      </c>
      <c r="U41" s="182">
        <f>ROUND(E41*T41,2)</f>
        <v>0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107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>
      <c r="A42" s="6"/>
      <c r="B42" s="7" t="s">
        <v>168</v>
      </c>
      <c r="C42" s="187" t="s">
        <v>168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v>15</v>
      </c>
      <c r="AD42">
        <v>21</v>
      </c>
    </row>
    <row r="43" spans="1:60">
      <c r="C43" s="188"/>
      <c r="AE43" t="s">
        <v>169</v>
      </c>
    </row>
  </sheetData>
  <sheetProtection password="8C86" sheet="1" objects="1" scenarios="1"/>
  <mergeCells count="4">
    <mergeCell ref="A1:G1"/>
    <mergeCell ref="C2:G2"/>
    <mergeCell ref="C3:G3"/>
    <mergeCell ref="C4:G4"/>
  </mergeCells>
  <phoneticPr fontId="18" type="noConversion"/>
  <pageMargins left="0.59055118110236204" right="0.39370078740157499" top="0.78740157499999996" bottom="0.78740157499999996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Uživatel systému Windows</cp:lastModifiedBy>
  <cp:lastPrinted>2014-02-28T09:52:57Z</cp:lastPrinted>
  <dcterms:created xsi:type="dcterms:W3CDTF">2009-04-08T07:15:50Z</dcterms:created>
  <dcterms:modified xsi:type="dcterms:W3CDTF">2019-03-04T15:22:57Z</dcterms:modified>
</cp:coreProperties>
</file>